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03"/>
  <workbookPr filterPrivacy="1" codeName="ThisWorkbook"/>
  <xr:revisionPtr revIDLastSave="0" documentId="13_ncr:1_{2547707F-C80F-4DB6-868C-EA06D7DA5422}" xr6:coauthVersionLast="47" xr6:coauthVersionMax="47" xr10:uidLastSave="{00000000-0000-0000-0000-000000000000}"/>
  <bookViews>
    <workbookView xWindow="28680" yWindow="-120" windowWidth="20730" windowHeight="11160" tabRatio="772" activeTab="4" xr2:uid="{00000000-000D-0000-FFFF-FFFF00000000}"/>
  </bookViews>
  <sheets>
    <sheet name="PLANILHA" sheetId="16" r:id="rId1"/>
    <sheet name="CFF-BM" sheetId="17" state="hidden" r:id="rId2"/>
    <sheet name="CRONOGRAMA" sheetId="18" r:id="rId3"/>
    <sheet name="BDI" sheetId="19" r:id="rId4"/>
    <sheet name="COMPOSIÇÕES" sheetId="20" r:id="rId5"/>
  </sheets>
  <externalReferences>
    <externalReference r:id="rId6"/>
  </externalReferences>
  <definedNames>
    <definedName name="_xlnm._FilterDatabase" localSheetId="1" hidden="1">'CFF-BM'!$A$1:$D$74</definedName>
    <definedName name="_xlnm._FilterDatabase" localSheetId="0" hidden="1">PLANILHA!$A$1:$L$653</definedName>
    <definedName name="_xlnm.Print_Area" localSheetId="2">CRONOGRAMA!$A$1:$BA$40</definedName>
    <definedName name="_xlnm.Print_Area" localSheetId="0">PLANILHA!$A$1:$L$655</definedName>
    <definedName name="JR_PAGE_ANCHOR_0_1" localSheetId="1">#REF!</definedName>
    <definedName name="JR_PAGE_ANCHOR_0_1" localSheetId="0">PLANILHA!#REF!</definedName>
    <definedName name="JR_PAGE_ANCHOR_0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Z35" i="18" l="1"/>
  <c r="AZ34" i="18"/>
  <c r="AZ33" i="18"/>
  <c r="AZ32" i="18"/>
  <c r="AZ31" i="18"/>
  <c r="AZ30" i="18"/>
  <c r="AZ29" i="18"/>
  <c r="AZ28" i="18"/>
  <c r="AZ27" i="18"/>
  <c r="AZ26" i="18"/>
  <c r="AZ25" i="18"/>
  <c r="AZ24" i="18"/>
  <c r="AZ23" i="18"/>
  <c r="AZ22" i="18"/>
  <c r="AZ21" i="18"/>
  <c r="AZ20" i="18"/>
  <c r="AZ19" i="18"/>
  <c r="AZ18" i="18"/>
  <c r="AZ17" i="18"/>
  <c r="AZ16" i="18"/>
  <c r="AZ15" i="18"/>
  <c r="AZ14" i="18"/>
  <c r="AZ13" i="18"/>
  <c r="AZ12" i="18"/>
  <c r="AX35" i="18"/>
  <c r="AX34" i="18"/>
  <c r="AX33" i="18"/>
  <c r="AX32" i="18"/>
  <c r="AX31" i="18"/>
  <c r="AX30" i="18"/>
  <c r="AX29" i="18"/>
  <c r="AX28" i="18"/>
  <c r="AX27" i="18"/>
  <c r="AX26" i="18"/>
  <c r="AX25" i="18"/>
  <c r="AX24" i="18"/>
  <c r="AX23" i="18"/>
  <c r="AX22" i="18"/>
  <c r="AX21" i="18"/>
  <c r="AX20" i="18"/>
  <c r="AX19" i="18"/>
  <c r="AX18" i="18"/>
  <c r="AX17" i="18"/>
  <c r="AX16" i="18"/>
  <c r="AX15" i="18"/>
  <c r="AX14" i="18"/>
  <c r="AX13" i="18"/>
  <c r="AX12" i="18"/>
  <c r="AV35" i="18"/>
  <c r="AV34" i="18"/>
  <c r="AV33" i="18"/>
  <c r="AV32" i="18"/>
  <c r="AV31" i="18"/>
  <c r="AV30" i="18"/>
  <c r="AV29" i="18"/>
  <c r="AV28" i="18"/>
  <c r="AV27" i="18"/>
  <c r="AV26" i="18"/>
  <c r="AV25" i="18"/>
  <c r="AV24" i="18"/>
  <c r="AV23" i="18"/>
  <c r="AV22" i="18"/>
  <c r="AV21" i="18"/>
  <c r="AV20" i="18"/>
  <c r="AV19" i="18"/>
  <c r="AV18" i="18"/>
  <c r="AV17" i="18"/>
  <c r="AV16" i="18"/>
  <c r="AV15" i="18"/>
  <c r="AV14" i="18"/>
  <c r="AV13" i="18"/>
  <c r="AV12" i="18"/>
  <c r="AT35" i="18"/>
  <c r="AT34" i="18"/>
  <c r="AT33" i="18"/>
  <c r="AT32" i="18"/>
  <c r="AT31" i="18"/>
  <c r="AT30" i="18"/>
  <c r="AT29" i="18"/>
  <c r="AT28" i="18"/>
  <c r="AT27" i="18"/>
  <c r="AT26" i="18"/>
  <c r="AT25" i="18"/>
  <c r="AT24" i="18"/>
  <c r="AT23" i="18"/>
  <c r="AT22" i="18"/>
  <c r="AT21" i="18"/>
  <c r="AT20" i="18"/>
  <c r="AT19" i="18"/>
  <c r="AT18" i="18"/>
  <c r="AT17" i="18"/>
  <c r="AT16" i="18"/>
  <c r="AT15" i="18"/>
  <c r="AT14" i="18"/>
  <c r="AT13" i="18"/>
  <c r="AT12" i="18"/>
  <c r="AR35" i="18"/>
  <c r="AR34" i="18"/>
  <c r="AR33" i="18"/>
  <c r="AR32" i="18"/>
  <c r="AR31" i="18"/>
  <c r="AR30" i="18"/>
  <c r="AR29" i="18"/>
  <c r="AR28" i="18"/>
  <c r="AR27" i="18"/>
  <c r="AR26" i="18"/>
  <c r="AR25" i="18"/>
  <c r="AR24" i="18"/>
  <c r="AR23" i="18"/>
  <c r="AR22" i="18"/>
  <c r="AR21" i="18"/>
  <c r="AR20" i="18"/>
  <c r="AR19" i="18"/>
  <c r="AR18" i="18"/>
  <c r="AR17" i="18"/>
  <c r="AR16" i="18"/>
  <c r="AR15" i="18"/>
  <c r="AR14" i="18"/>
  <c r="AR13" i="18"/>
  <c r="AR12" i="18"/>
  <c r="AP35" i="18"/>
  <c r="AP34" i="18"/>
  <c r="AP33" i="18"/>
  <c r="AP32" i="18"/>
  <c r="AP31" i="18"/>
  <c r="AP30" i="18"/>
  <c r="AP29" i="18"/>
  <c r="AP28" i="18"/>
  <c r="AP27" i="18"/>
  <c r="AP26" i="18"/>
  <c r="AP25" i="18"/>
  <c r="AP24" i="18"/>
  <c r="AP23" i="18"/>
  <c r="AP22" i="18"/>
  <c r="AP21" i="18"/>
  <c r="AP20" i="18"/>
  <c r="AP19" i="18"/>
  <c r="AP18" i="18"/>
  <c r="AP17" i="18"/>
  <c r="AP16" i="18"/>
  <c r="AP15" i="18"/>
  <c r="AP14" i="18"/>
  <c r="AP13" i="18"/>
  <c r="AP12" i="18"/>
  <c r="AN35" i="18"/>
  <c r="AN34" i="18"/>
  <c r="AN33" i="18"/>
  <c r="AN32" i="18"/>
  <c r="AN31" i="18"/>
  <c r="AN30" i="18"/>
  <c r="AN29" i="18"/>
  <c r="AN28" i="18"/>
  <c r="AN27" i="18"/>
  <c r="AN26" i="18"/>
  <c r="AN25" i="18"/>
  <c r="AN24" i="18"/>
  <c r="AN23" i="18"/>
  <c r="AN22" i="18"/>
  <c r="AN21" i="18"/>
  <c r="AN20" i="18"/>
  <c r="AN19" i="18"/>
  <c r="AN18" i="18"/>
  <c r="AN17" i="18"/>
  <c r="AN16" i="18"/>
  <c r="AN15" i="18"/>
  <c r="AN14" i="18"/>
  <c r="AN13" i="18"/>
  <c r="AN12" i="18"/>
  <c r="AL35" i="18"/>
  <c r="AL34" i="18"/>
  <c r="AL33" i="18"/>
  <c r="AL32" i="18"/>
  <c r="AL31" i="18"/>
  <c r="AL30" i="18"/>
  <c r="AL29" i="18"/>
  <c r="AL28" i="18"/>
  <c r="AL27" i="18"/>
  <c r="AL26" i="18"/>
  <c r="AL25" i="18"/>
  <c r="AL24" i="18"/>
  <c r="AL23" i="18"/>
  <c r="AL22" i="18"/>
  <c r="AL21" i="18"/>
  <c r="AL20" i="18"/>
  <c r="AL19" i="18"/>
  <c r="AL18" i="18"/>
  <c r="AL17" i="18"/>
  <c r="AL16" i="18"/>
  <c r="AL15" i="18"/>
  <c r="AL14" i="18"/>
  <c r="AL13" i="18"/>
  <c r="AL12" i="18"/>
  <c r="AJ35" i="18"/>
  <c r="AJ34" i="18"/>
  <c r="AJ33" i="18"/>
  <c r="AJ32" i="18"/>
  <c r="AJ31" i="18"/>
  <c r="AJ30" i="18"/>
  <c r="AJ29" i="18"/>
  <c r="AJ28" i="18"/>
  <c r="AJ27" i="18"/>
  <c r="AJ26" i="18"/>
  <c r="AJ25" i="18"/>
  <c r="AJ24" i="18"/>
  <c r="AJ23" i="18"/>
  <c r="AJ22" i="18"/>
  <c r="AJ21" i="18"/>
  <c r="AJ20" i="18"/>
  <c r="AJ19" i="18"/>
  <c r="AJ18" i="18"/>
  <c r="AJ17" i="18"/>
  <c r="AJ16" i="18"/>
  <c r="AJ15" i="18"/>
  <c r="AJ14" i="18"/>
  <c r="AJ13" i="18"/>
  <c r="AJ12" i="18"/>
  <c r="AH35" i="18"/>
  <c r="AH34" i="18"/>
  <c r="AH33" i="18"/>
  <c r="AH32" i="18"/>
  <c r="AH31" i="18"/>
  <c r="AH30" i="18"/>
  <c r="AH29" i="18"/>
  <c r="AH28" i="18"/>
  <c r="AH27" i="18"/>
  <c r="AH26" i="18"/>
  <c r="AH25" i="18"/>
  <c r="AH24" i="18"/>
  <c r="AH23" i="18"/>
  <c r="AH22" i="18"/>
  <c r="AH21" i="18"/>
  <c r="AH20" i="18"/>
  <c r="AH19" i="18"/>
  <c r="AH18" i="18"/>
  <c r="AH17" i="18"/>
  <c r="AH16" i="18"/>
  <c r="AH15" i="18"/>
  <c r="AH14" i="18"/>
  <c r="AH13" i="18"/>
  <c r="AH12" i="18"/>
  <c r="AF35" i="18"/>
  <c r="AF34" i="18"/>
  <c r="AF33" i="18"/>
  <c r="AF32" i="18"/>
  <c r="AF31" i="18"/>
  <c r="AF30" i="18"/>
  <c r="AF29" i="18"/>
  <c r="AF28" i="18"/>
  <c r="AF27" i="18"/>
  <c r="AF26" i="18"/>
  <c r="AF25" i="18"/>
  <c r="AF24" i="18"/>
  <c r="AF23" i="18"/>
  <c r="AF22" i="18"/>
  <c r="AF21" i="18"/>
  <c r="AF20" i="18"/>
  <c r="AF19" i="18"/>
  <c r="AF18" i="18"/>
  <c r="AF17" i="18"/>
  <c r="AF16" i="18"/>
  <c r="AF15" i="18"/>
  <c r="AF14" i="18"/>
  <c r="AF13" i="18"/>
  <c r="AF12" i="18"/>
  <c r="AD35" i="18"/>
  <c r="AD34" i="18"/>
  <c r="AD33" i="18"/>
  <c r="AD32" i="18"/>
  <c r="AD31" i="18"/>
  <c r="AD30" i="18"/>
  <c r="AD29" i="18"/>
  <c r="AD28" i="18"/>
  <c r="AD27" i="18"/>
  <c r="AD26" i="18"/>
  <c r="AD25" i="18"/>
  <c r="AD24" i="18"/>
  <c r="AD23" i="18"/>
  <c r="AD22" i="18"/>
  <c r="AD21" i="18"/>
  <c r="AD20" i="18"/>
  <c r="AD19" i="18"/>
  <c r="AD18" i="18"/>
  <c r="AD17" i="18"/>
  <c r="AD16" i="18"/>
  <c r="AD15" i="18"/>
  <c r="AD14" i="18"/>
  <c r="AD13" i="18"/>
  <c r="AD12" i="18"/>
  <c r="AB35" i="18"/>
  <c r="AB34" i="18"/>
  <c r="AB33" i="18"/>
  <c r="AB32" i="18"/>
  <c r="AB31" i="18"/>
  <c r="AB30" i="18"/>
  <c r="AB29" i="18"/>
  <c r="AB28" i="18"/>
  <c r="AB27" i="18"/>
  <c r="AB26" i="18"/>
  <c r="AB25" i="18"/>
  <c r="AB24" i="18"/>
  <c r="AB23" i="18"/>
  <c r="AB22" i="18"/>
  <c r="AB21" i="18"/>
  <c r="AB20" i="18"/>
  <c r="AB19" i="18"/>
  <c r="AB18" i="18"/>
  <c r="AB17" i="18"/>
  <c r="AB16" i="18"/>
  <c r="AB15" i="18"/>
  <c r="AB14" i="18"/>
  <c r="AB13" i="18"/>
  <c r="AB12" i="18"/>
  <c r="Z35" i="18"/>
  <c r="Z34" i="18"/>
  <c r="Z33" i="18"/>
  <c r="Z32" i="18"/>
  <c r="Z31" i="18"/>
  <c r="Z30" i="18"/>
  <c r="Z29" i="18"/>
  <c r="Z28" i="18"/>
  <c r="Z27" i="18"/>
  <c r="Z26" i="18"/>
  <c r="Z25" i="18"/>
  <c r="Z24" i="18"/>
  <c r="Z23" i="18"/>
  <c r="Z22" i="18"/>
  <c r="Z21" i="18"/>
  <c r="Z20" i="18"/>
  <c r="Z19" i="18"/>
  <c r="Z18" i="18"/>
  <c r="Z17" i="18"/>
  <c r="Z16" i="18"/>
  <c r="Z15" i="18"/>
  <c r="Z14" i="18"/>
  <c r="Z13" i="18"/>
  <c r="Z12" i="18"/>
  <c r="X35" i="18"/>
  <c r="X34" i="18"/>
  <c r="X33" i="18"/>
  <c r="X32" i="18"/>
  <c r="X31" i="18"/>
  <c r="X30" i="18"/>
  <c r="X29" i="18"/>
  <c r="X28" i="18"/>
  <c r="X27" i="18"/>
  <c r="X26" i="18"/>
  <c r="X25" i="18"/>
  <c r="X24" i="18"/>
  <c r="X23" i="18"/>
  <c r="X22" i="18"/>
  <c r="X21" i="18"/>
  <c r="X20" i="18"/>
  <c r="X19" i="18"/>
  <c r="X18" i="18"/>
  <c r="X17" i="18"/>
  <c r="X16" i="18"/>
  <c r="X15" i="18"/>
  <c r="X14" i="18"/>
  <c r="X13" i="18"/>
  <c r="X12" i="18"/>
  <c r="V35" i="18"/>
  <c r="V34" i="18"/>
  <c r="V33" i="18"/>
  <c r="V32" i="18"/>
  <c r="V31" i="18"/>
  <c r="V30" i="18"/>
  <c r="V29" i="18"/>
  <c r="V28" i="18"/>
  <c r="V27" i="18"/>
  <c r="V26" i="18"/>
  <c r="V25" i="18"/>
  <c r="V24" i="18"/>
  <c r="V23" i="18"/>
  <c r="V22" i="18"/>
  <c r="V21" i="18"/>
  <c r="V20" i="18"/>
  <c r="V19" i="18"/>
  <c r="V18" i="18"/>
  <c r="V17" i="18"/>
  <c r="V16" i="18"/>
  <c r="V15" i="18"/>
  <c r="V14" i="18"/>
  <c r="V13" i="18"/>
  <c r="V12" i="18"/>
  <c r="T35" i="18"/>
  <c r="T34" i="18"/>
  <c r="T33" i="18"/>
  <c r="T32" i="18"/>
  <c r="T31" i="18"/>
  <c r="T30" i="18"/>
  <c r="T29" i="18"/>
  <c r="T28" i="18"/>
  <c r="T27" i="18"/>
  <c r="T26" i="18"/>
  <c r="T25" i="18"/>
  <c r="T24" i="18"/>
  <c r="T23" i="18"/>
  <c r="T22" i="18"/>
  <c r="T21" i="18"/>
  <c r="T20" i="18"/>
  <c r="T19" i="18"/>
  <c r="T18" i="18"/>
  <c r="T17" i="18"/>
  <c r="T16" i="18"/>
  <c r="T15" i="18"/>
  <c r="T14" i="18"/>
  <c r="T13" i="18"/>
  <c r="T12" i="18"/>
  <c r="R35" i="18"/>
  <c r="R34" i="18"/>
  <c r="R33" i="18"/>
  <c r="R32" i="18"/>
  <c r="R31" i="18"/>
  <c r="R30" i="18"/>
  <c r="R29" i="18"/>
  <c r="R28" i="18"/>
  <c r="R27" i="18"/>
  <c r="R26" i="18"/>
  <c r="R25" i="18"/>
  <c r="R24" i="18"/>
  <c r="R23" i="18"/>
  <c r="R22" i="18"/>
  <c r="R21" i="18"/>
  <c r="R20" i="18"/>
  <c r="R19" i="18"/>
  <c r="R18" i="18"/>
  <c r="R17" i="18"/>
  <c r="R16" i="18"/>
  <c r="R15" i="18"/>
  <c r="R14" i="18"/>
  <c r="R13" i="18"/>
  <c r="R12" i="18"/>
  <c r="P35" i="18"/>
  <c r="P34" i="18"/>
  <c r="P33" i="18"/>
  <c r="P32" i="18"/>
  <c r="P31" i="18"/>
  <c r="P30" i="18"/>
  <c r="P29" i="18"/>
  <c r="P28" i="18"/>
  <c r="P27" i="18"/>
  <c r="P26" i="18"/>
  <c r="P25" i="18"/>
  <c r="P24" i="18"/>
  <c r="P23" i="18"/>
  <c r="P22" i="18"/>
  <c r="P21" i="18"/>
  <c r="P20" i="18"/>
  <c r="P19" i="18"/>
  <c r="P18" i="18"/>
  <c r="P17" i="18"/>
  <c r="P16" i="18"/>
  <c r="P15" i="18"/>
  <c r="P14" i="18"/>
  <c r="P13" i="18"/>
  <c r="P12" i="18"/>
  <c r="N35" i="18"/>
  <c r="N34" i="18"/>
  <c r="N33" i="18"/>
  <c r="N32" i="18"/>
  <c r="N31" i="18"/>
  <c r="N30" i="18"/>
  <c r="N29" i="18"/>
  <c r="N28" i="18"/>
  <c r="N27" i="18"/>
  <c r="N26" i="18"/>
  <c r="N25" i="18"/>
  <c r="N24" i="18"/>
  <c r="N23" i="18"/>
  <c r="N22" i="18"/>
  <c r="N21" i="18"/>
  <c r="N20" i="18"/>
  <c r="N19" i="18"/>
  <c r="N18" i="18"/>
  <c r="N17" i="18"/>
  <c r="N16" i="18"/>
  <c r="N15" i="18"/>
  <c r="N14" i="18"/>
  <c r="N13" i="18"/>
  <c r="N12" i="18"/>
  <c r="L35" i="18"/>
  <c r="L34" i="18"/>
  <c r="L33" i="18"/>
  <c r="L32" i="18"/>
  <c r="L31" i="18"/>
  <c r="L30" i="18"/>
  <c r="L29" i="18"/>
  <c r="L28" i="18"/>
  <c r="L27" i="18"/>
  <c r="L26" i="18"/>
  <c r="L25" i="18"/>
  <c r="L24" i="18"/>
  <c r="L23" i="18"/>
  <c r="L22" i="18"/>
  <c r="L21" i="18"/>
  <c r="L20" i="18"/>
  <c r="L19" i="18"/>
  <c r="L18" i="18"/>
  <c r="L17" i="18"/>
  <c r="L16" i="18"/>
  <c r="L15" i="18"/>
  <c r="L14" i="18"/>
  <c r="L13" i="18"/>
  <c r="L12" i="18"/>
  <c r="J35" i="18"/>
  <c r="J34" i="18"/>
  <c r="J33" i="18"/>
  <c r="J32" i="18"/>
  <c r="J31" i="18"/>
  <c r="J30" i="18"/>
  <c r="J29" i="18"/>
  <c r="J28" i="18"/>
  <c r="J27" i="18"/>
  <c r="J26" i="18"/>
  <c r="J25" i="18"/>
  <c r="J24" i="18"/>
  <c r="J23" i="18"/>
  <c r="J22" i="18"/>
  <c r="J21" i="18"/>
  <c r="J20" i="18"/>
  <c r="J19" i="18"/>
  <c r="J18" i="18"/>
  <c r="J17" i="18"/>
  <c r="J16" i="18"/>
  <c r="J15" i="18"/>
  <c r="J14" i="18"/>
  <c r="J13" i="18"/>
  <c r="J12" i="18"/>
  <c r="H35" i="18"/>
  <c r="H34" i="18"/>
  <c r="H33" i="18"/>
  <c r="H32" i="18"/>
  <c r="H31" i="18"/>
  <c r="H30" i="18"/>
  <c r="H29" i="18"/>
  <c r="H28" i="18"/>
  <c r="H27" i="18"/>
  <c r="H26" i="18"/>
  <c r="H25" i="18"/>
  <c r="H24" i="18"/>
  <c r="H23" i="18"/>
  <c r="H22" i="18"/>
  <c r="H21" i="18"/>
  <c r="H20" i="18"/>
  <c r="H19" i="18"/>
  <c r="H18" i="18"/>
  <c r="H17" i="18"/>
  <c r="H16" i="18"/>
  <c r="H15" i="18"/>
  <c r="H14" i="18"/>
  <c r="H13" i="18"/>
  <c r="H12" i="18"/>
  <c r="F12" i="18"/>
  <c r="BA12" i="18"/>
  <c r="AI25" i="18"/>
  <c r="AG25" i="18"/>
  <c r="AE25" i="18"/>
  <c r="AU24" i="18"/>
  <c r="AS24" i="18"/>
  <c r="AQ24" i="18"/>
  <c r="AI23" i="18"/>
  <c r="AG23" i="18"/>
  <c r="AE23" i="18"/>
  <c r="F29" i="18"/>
  <c r="F27" i="18"/>
  <c r="F33" i="18"/>
  <c r="F35" i="18"/>
  <c r="F34" i="18"/>
  <c r="F32" i="18"/>
  <c r="F31" i="18"/>
  <c r="F30" i="18"/>
  <c r="F28" i="18"/>
  <c r="F26" i="18"/>
  <c r="F25" i="18"/>
  <c r="F24" i="18"/>
  <c r="F23" i="18"/>
  <c r="F22" i="18"/>
  <c r="F21" i="18"/>
  <c r="F20" i="18"/>
  <c r="F19" i="18"/>
  <c r="F18" i="18"/>
  <c r="F17" i="18"/>
  <c r="F16" i="18"/>
  <c r="F15" i="18"/>
  <c r="F14" i="18"/>
  <c r="F13" i="18"/>
  <c r="D37" i="18"/>
  <c r="E35" i="18" s="1"/>
  <c r="B5" i="18"/>
  <c r="C27" i="19"/>
  <c r="C23" i="19" s="1"/>
  <c r="C31" i="19" s="1"/>
  <c r="E18" i="18" l="1"/>
  <c r="E26" i="18"/>
  <c r="E12" i="18"/>
  <c r="E20" i="18"/>
  <c r="E28" i="18"/>
  <c r="F37" i="18"/>
  <c r="F38" i="18" s="1"/>
  <c r="N37" i="18"/>
  <c r="O37" i="18" s="1"/>
  <c r="V37" i="18"/>
  <c r="W37" i="18" s="1"/>
  <c r="E14" i="18"/>
  <c r="E22" i="18"/>
  <c r="E30" i="18"/>
  <c r="E16" i="18"/>
  <c r="E24" i="18"/>
  <c r="E32" i="18"/>
  <c r="H37" i="18"/>
  <c r="I37" i="18" s="1"/>
  <c r="X37" i="18"/>
  <c r="Y37" i="18" s="1"/>
  <c r="J37" i="18"/>
  <c r="K37" i="18" s="1"/>
  <c r="R37" i="18"/>
  <c r="S37" i="18" s="1"/>
  <c r="Z37" i="18"/>
  <c r="AA37" i="18" s="1"/>
  <c r="E34" i="18"/>
  <c r="P37" i="18"/>
  <c r="Q37" i="18" s="1"/>
  <c r="L37" i="18"/>
  <c r="M37" i="18" s="1"/>
  <c r="T37" i="18"/>
  <c r="U37" i="18" s="1"/>
  <c r="AB37" i="18"/>
  <c r="AC37" i="18" s="1"/>
  <c r="E13" i="18"/>
  <c r="E17" i="18"/>
  <c r="E21" i="18"/>
  <c r="E25" i="18"/>
  <c r="E29" i="18"/>
  <c r="E33" i="18"/>
  <c r="E15" i="18"/>
  <c r="E19" i="18"/>
  <c r="E23" i="18"/>
  <c r="E27" i="18"/>
  <c r="E31" i="18"/>
  <c r="G37" i="18" l="1"/>
  <c r="G38" i="18" s="1"/>
  <c r="I38" i="18" s="1"/>
  <c r="K38" i="18" s="1"/>
  <c r="M38" i="18" s="1"/>
  <c r="AX37" i="18"/>
  <c r="AY37" i="18" s="1"/>
  <c r="AH37" i="18"/>
  <c r="AI37" i="18" s="1"/>
  <c r="AZ37" i="18"/>
  <c r="BA37" i="18" s="1"/>
  <c r="AR37" i="18"/>
  <c r="AS37" i="18" s="1"/>
  <c r="AV37" i="18"/>
  <c r="AW37" i="18" s="1"/>
  <c r="AN37" i="18"/>
  <c r="AO37" i="18" s="1"/>
  <c r="AP37" i="18"/>
  <c r="AQ37" i="18" s="1"/>
  <c r="AJ37" i="18"/>
  <c r="AK37" i="18" s="1"/>
  <c r="AF37" i="18"/>
  <c r="AG37" i="18" s="1"/>
  <c r="H38" i="18"/>
  <c r="J38" i="18" s="1"/>
  <c r="L38" i="18" s="1"/>
  <c r="N38" i="18" s="1"/>
  <c r="P38" i="18" s="1"/>
  <c r="R38" i="18" s="1"/>
  <c r="T38" i="18" s="1"/>
  <c r="V38" i="18" s="1"/>
  <c r="X38" i="18" s="1"/>
  <c r="Z38" i="18" s="1"/>
  <c r="AB38" i="18" s="1"/>
  <c r="AL37" i="18"/>
  <c r="AM37" i="18" s="1"/>
  <c r="AT37" i="18"/>
  <c r="AU37" i="18" s="1"/>
  <c r="AD37" i="18"/>
  <c r="E37" i="18"/>
  <c r="AD38" i="18" l="1"/>
  <c r="AF38" i="18" s="1"/>
  <c r="AH38" i="18" s="1"/>
  <c r="AJ38" i="18" s="1"/>
  <c r="AL38" i="18" s="1"/>
  <c r="AE37" i="18"/>
  <c r="O38" i="18"/>
  <c r="Q38" i="18" s="1"/>
  <c r="S38" i="18" s="1"/>
  <c r="U38" i="18" s="1"/>
  <c r="W38" i="18" s="1"/>
  <c r="Y38" i="18" s="1"/>
  <c r="AA38" i="18" s="1"/>
  <c r="AC38" i="18" s="1"/>
  <c r="AN38" i="18" l="1"/>
  <c r="AP38" i="18" s="1"/>
  <c r="AR38" i="18" s="1"/>
  <c r="AT38" i="18" s="1"/>
  <c r="AV38" i="18" s="1"/>
  <c r="AX38" i="18" s="1"/>
  <c r="AZ38" i="18" s="1"/>
  <c r="AE38" i="18"/>
  <c r="AG38" i="18" s="1"/>
  <c r="AI38" i="18" s="1"/>
  <c r="AK38" i="18" s="1"/>
  <c r="AM38" i="18" s="1"/>
  <c r="AO38" i="18" s="1"/>
  <c r="AQ38" i="18" s="1"/>
  <c r="AS38" i="18" s="1"/>
  <c r="AU38" i="18" s="1"/>
  <c r="AW38" i="18" s="1"/>
  <c r="AY38" i="18" s="1"/>
  <c r="BA38" i="18" s="1"/>
  <c r="D38" i="18" l="1"/>
  <c r="E38" i="18" s="1"/>
  <c r="K36" i="16"/>
  <c r="L36" i="16" l="1"/>
  <c r="K151" i="16"/>
  <c r="K651" i="16" l="1"/>
  <c r="K650" i="16"/>
  <c r="K648" i="16"/>
  <c r="K647" i="16"/>
  <c r="K646" i="16"/>
  <c r="K645" i="16"/>
  <c r="K644" i="16"/>
  <c r="K643" i="16"/>
  <c r="K642" i="16"/>
  <c r="K641" i="16"/>
  <c r="K640" i="16"/>
  <c r="K639" i="16"/>
  <c r="K638" i="16"/>
  <c r="K637" i="16"/>
  <c r="K636" i="16"/>
  <c r="K634" i="16"/>
  <c r="K633" i="16"/>
  <c r="K632" i="16"/>
  <c r="K631" i="16"/>
  <c r="K630" i="16"/>
  <c r="K629" i="16"/>
  <c r="K628" i="16"/>
  <c r="K627" i="16"/>
  <c r="K626" i="16"/>
  <c r="K625" i="16"/>
  <c r="K624" i="16"/>
  <c r="K623" i="16"/>
  <c r="K622" i="16"/>
  <c r="K621" i="16"/>
  <c r="K620" i="16"/>
  <c r="K618" i="16"/>
  <c r="K617" i="16"/>
  <c r="K615" i="16"/>
  <c r="K614" i="16"/>
  <c r="K613" i="16"/>
  <c r="K612" i="16"/>
  <c r="K611" i="16"/>
  <c r="K610" i="16"/>
  <c r="K609" i="16"/>
  <c r="K608" i="16"/>
  <c r="K607" i="16"/>
  <c r="K606" i="16"/>
  <c r="K605" i="16"/>
  <c r="K604" i="16"/>
  <c r="K603" i="16"/>
  <c r="K602" i="16"/>
  <c r="K601" i="16"/>
  <c r="K600" i="16"/>
  <c r="K599" i="16"/>
  <c r="K598" i="16"/>
  <c r="K597" i="16"/>
  <c r="K596" i="16"/>
  <c r="K595" i="16"/>
  <c r="K594" i="16"/>
  <c r="K593" i="16"/>
  <c r="K592" i="16"/>
  <c r="K591" i="16"/>
  <c r="K590" i="16"/>
  <c r="K589" i="16"/>
  <c r="K588" i="16"/>
  <c r="K586" i="16"/>
  <c r="K585" i="16"/>
  <c r="K584" i="16"/>
  <c r="K583" i="16"/>
  <c r="K582" i="16"/>
  <c r="K581" i="16"/>
  <c r="K580" i="16"/>
  <c r="K579" i="16"/>
  <c r="K578" i="16"/>
  <c r="K576" i="16"/>
  <c r="K575" i="16"/>
  <c r="K574" i="16"/>
  <c r="K573" i="16"/>
  <c r="K572" i="16"/>
  <c r="K571" i="16"/>
  <c r="K570" i="16"/>
  <c r="K569" i="16"/>
  <c r="K568" i="16"/>
  <c r="K567" i="16"/>
  <c r="K566" i="16"/>
  <c r="K565" i="16"/>
  <c r="K564" i="16"/>
  <c r="K563" i="16"/>
  <c r="K562" i="16"/>
  <c r="K561" i="16"/>
  <c r="K560" i="16"/>
  <c r="K559" i="16"/>
  <c r="K558" i="16"/>
  <c r="K557" i="16"/>
  <c r="K556" i="16"/>
  <c r="K555" i="16"/>
  <c r="K554" i="16"/>
  <c r="K553" i="16"/>
  <c r="K552" i="16"/>
  <c r="K551" i="16"/>
  <c r="K550" i="16"/>
  <c r="K549" i="16"/>
  <c r="K548" i="16"/>
  <c r="K547" i="16"/>
  <c r="K546" i="16"/>
  <c r="K545" i="16"/>
  <c r="K544" i="16"/>
  <c r="K543" i="16"/>
  <c r="K542" i="16"/>
  <c r="K541" i="16"/>
  <c r="K540" i="16"/>
  <c r="K539" i="16"/>
  <c r="K538" i="16"/>
  <c r="K537" i="16"/>
  <c r="K536" i="16"/>
  <c r="K535" i="16"/>
  <c r="K534" i="16"/>
  <c r="K533" i="16"/>
  <c r="K532" i="16"/>
  <c r="K531" i="16"/>
  <c r="K530" i="16"/>
  <c r="K529" i="16"/>
  <c r="K528" i="16"/>
  <c r="K527" i="16"/>
  <c r="K526" i="16"/>
  <c r="K525" i="16"/>
  <c r="K524" i="16"/>
  <c r="K523" i="16"/>
  <c r="K522" i="16"/>
  <c r="K521" i="16"/>
  <c r="K520" i="16"/>
  <c r="K519" i="16"/>
  <c r="K518" i="16"/>
  <c r="K517" i="16"/>
  <c r="K516" i="16"/>
  <c r="K515" i="16"/>
  <c r="K514" i="16"/>
  <c r="K513" i="16"/>
  <c r="K512" i="16"/>
  <c r="K511" i="16"/>
  <c r="K510" i="16"/>
  <c r="K509" i="16"/>
  <c r="K508" i="16"/>
  <c r="K507" i="16"/>
  <c r="K506" i="16"/>
  <c r="K505" i="16"/>
  <c r="K504" i="16"/>
  <c r="K503" i="16"/>
  <c r="K502" i="16"/>
  <c r="K501" i="16"/>
  <c r="K500" i="16"/>
  <c r="K499" i="16"/>
  <c r="K498" i="16"/>
  <c r="K497" i="16"/>
  <c r="K496" i="16"/>
  <c r="K495" i="16"/>
  <c r="K494" i="16"/>
  <c r="K492" i="16"/>
  <c r="K491" i="16"/>
  <c r="K490" i="16"/>
  <c r="K489" i="16"/>
  <c r="K488" i="16"/>
  <c r="K487" i="16"/>
  <c r="K486" i="16"/>
  <c r="K485" i="16"/>
  <c r="K484" i="16"/>
  <c r="K483" i="16"/>
  <c r="K482" i="16"/>
  <c r="K481" i="16"/>
  <c r="K480" i="16"/>
  <c r="K479" i="16"/>
  <c r="K478" i="16"/>
  <c r="K477" i="16"/>
  <c r="K476" i="16"/>
  <c r="K475" i="16"/>
  <c r="K474" i="16"/>
  <c r="K473" i="16"/>
  <c r="K472" i="16"/>
  <c r="K471" i="16"/>
  <c r="K470" i="16"/>
  <c r="K469" i="16"/>
  <c r="K468" i="16"/>
  <c r="K467" i="16"/>
  <c r="K465" i="16"/>
  <c r="K464" i="16"/>
  <c r="K463" i="16"/>
  <c r="K462" i="16"/>
  <c r="K461" i="16"/>
  <c r="K460" i="16"/>
  <c r="K459" i="16"/>
  <c r="K458" i="16"/>
  <c r="K457" i="16"/>
  <c r="K455" i="16"/>
  <c r="K454" i="16"/>
  <c r="K453" i="16"/>
  <c r="K452" i="16"/>
  <c r="K451" i="16"/>
  <c r="K450" i="16"/>
  <c r="K449" i="16"/>
  <c r="K448" i="16"/>
  <c r="K447" i="16"/>
  <c r="K446" i="16"/>
  <c r="K445" i="16"/>
  <c r="K444" i="16"/>
  <c r="K443" i="16"/>
  <c r="K442" i="16"/>
  <c r="K441" i="16"/>
  <c r="K440" i="16"/>
  <c r="K439" i="16"/>
  <c r="K438" i="16"/>
  <c r="K437" i="16"/>
  <c r="K436" i="16"/>
  <c r="K435" i="16"/>
  <c r="K434" i="16"/>
  <c r="K433" i="16"/>
  <c r="K432" i="16"/>
  <c r="K431" i="16"/>
  <c r="K430" i="16"/>
  <c r="K429" i="16"/>
  <c r="K428" i="16"/>
  <c r="K427" i="16"/>
  <c r="K426" i="16"/>
  <c r="K425" i="16"/>
  <c r="K424" i="16"/>
  <c r="K423" i="16"/>
  <c r="K422" i="16"/>
  <c r="K420" i="16"/>
  <c r="K419" i="16"/>
  <c r="K418" i="16"/>
  <c r="K417" i="16"/>
  <c r="K416" i="16"/>
  <c r="K415" i="16"/>
  <c r="K414" i="16"/>
  <c r="K413" i="16"/>
  <c r="K412" i="16"/>
  <c r="K411" i="16"/>
  <c r="K410" i="16"/>
  <c r="K409" i="16"/>
  <c r="K408" i="16"/>
  <c r="K407" i="16"/>
  <c r="K406" i="16"/>
  <c r="K405" i="16"/>
  <c r="K404" i="16"/>
  <c r="K403" i="16"/>
  <c r="K402" i="16"/>
  <c r="K401" i="16"/>
  <c r="K400" i="16"/>
  <c r="K399" i="16"/>
  <c r="K398" i="16"/>
  <c r="K397" i="16"/>
  <c r="K396" i="16"/>
  <c r="K395" i="16"/>
  <c r="K394" i="16"/>
  <c r="K393" i="16"/>
  <c r="K392" i="16"/>
  <c r="K391" i="16"/>
  <c r="K390" i="16"/>
  <c r="K389" i="16"/>
  <c r="K388" i="16"/>
  <c r="K387" i="16"/>
  <c r="K386" i="16"/>
  <c r="K385" i="16"/>
  <c r="K384" i="16"/>
  <c r="K383" i="16"/>
  <c r="K382" i="16"/>
  <c r="K381" i="16"/>
  <c r="K380" i="16"/>
  <c r="K379" i="16"/>
  <c r="K378" i="16"/>
  <c r="K377" i="16"/>
  <c r="K376" i="16"/>
  <c r="K375" i="16"/>
  <c r="K374" i="16"/>
  <c r="K373" i="16"/>
  <c r="K372" i="16"/>
  <c r="K371" i="16"/>
  <c r="K370" i="16"/>
  <c r="K369" i="16"/>
  <c r="K367" i="16"/>
  <c r="K366" i="16"/>
  <c r="K365" i="16"/>
  <c r="K364" i="16"/>
  <c r="K363" i="16"/>
  <c r="K362" i="16"/>
  <c r="K361" i="16"/>
  <c r="K360" i="16"/>
  <c r="K359" i="16"/>
  <c r="K358" i="16"/>
  <c r="K357" i="16"/>
  <c r="K356" i="16"/>
  <c r="K355" i="16"/>
  <c r="K354" i="16"/>
  <c r="K353" i="16"/>
  <c r="K352" i="16"/>
  <c r="K350" i="16"/>
  <c r="K349" i="16"/>
  <c r="K348" i="16"/>
  <c r="K347" i="16"/>
  <c r="K346" i="16"/>
  <c r="K345" i="16"/>
  <c r="K344" i="16"/>
  <c r="K343" i="16"/>
  <c r="K342" i="16"/>
  <c r="K341" i="16"/>
  <c r="K340" i="16"/>
  <c r="K339" i="16"/>
  <c r="K338" i="16"/>
  <c r="K337" i="16"/>
  <c r="K336" i="16"/>
  <c r="K335" i="16"/>
  <c r="K334" i="16"/>
  <c r="K333" i="16"/>
  <c r="K332" i="16"/>
  <c r="K331" i="16"/>
  <c r="K330" i="16"/>
  <c r="K329" i="16"/>
  <c r="K328" i="16"/>
  <c r="K327" i="16"/>
  <c r="K326" i="16"/>
  <c r="K325" i="16"/>
  <c r="K324" i="16"/>
  <c r="K323" i="16"/>
  <c r="K322" i="16"/>
  <c r="K321" i="16"/>
  <c r="K320" i="16"/>
  <c r="K319" i="16"/>
  <c r="K318" i="16"/>
  <c r="K317" i="16"/>
  <c r="K316" i="16"/>
  <c r="K315" i="16"/>
  <c r="K314" i="16"/>
  <c r="K313" i="16"/>
  <c r="K312" i="16"/>
  <c r="K311" i="16"/>
  <c r="K310" i="16"/>
  <c r="K309" i="16"/>
  <c r="K308" i="16"/>
  <c r="K307" i="16"/>
  <c r="K306" i="16"/>
  <c r="K305" i="16"/>
  <c r="K304" i="16"/>
  <c r="K303" i="16"/>
  <c r="K302" i="16"/>
  <c r="K301" i="16"/>
  <c r="K300" i="16"/>
  <c r="K299" i="16"/>
  <c r="K298" i="16"/>
  <c r="K297" i="16"/>
  <c r="K296" i="16"/>
  <c r="K295" i="16"/>
  <c r="K294" i="16"/>
  <c r="K293" i="16"/>
  <c r="K292" i="16"/>
  <c r="K291" i="16"/>
  <c r="K290" i="16"/>
  <c r="K289" i="16"/>
  <c r="K287" i="16"/>
  <c r="K286" i="16"/>
  <c r="K285" i="16"/>
  <c r="K284" i="16"/>
  <c r="K283" i="16"/>
  <c r="K282" i="16"/>
  <c r="K281" i="16"/>
  <c r="K280" i="16"/>
  <c r="K279" i="16"/>
  <c r="K278" i="16"/>
  <c r="K277" i="16"/>
  <c r="K276" i="16"/>
  <c r="K275" i="16"/>
  <c r="K274" i="16"/>
  <c r="K273" i="16"/>
  <c r="K272" i="16"/>
  <c r="K271" i="16"/>
  <c r="K270" i="16"/>
  <c r="K268" i="16"/>
  <c r="K267" i="16"/>
  <c r="K266" i="16"/>
  <c r="K265" i="16"/>
  <c r="K264" i="16"/>
  <c r="K263" i="16"/>
  <c r="K262" i="16"/>
  <c r="K261" i="16"/>
  <c r="K260" i="16"/>
  <c r="K259" i="16"/>
  <c r="K258" i="16"/>
  <c r="K257" i="16"/>
  <c r="K256" i="16"/>
  <c r="K255" i="16"/>
  <c r="K254" i="16"/>
  <c r="K253" i="16"/>
  <c r="K252" i="16"/>
  <c r="K251" i="16"/>
  <c r="K249" i="16"/>
  <c r="K248" i="16"/>
  <c r="K247" i="16"/>
  <c r="K246" i="16"/>
  <c r="K245" i="16"/>
  <c r="K244" i="16"/>
  <c r="K243" i="16"/>
  <c r="K242" i="16"/>
  <c r="K241" i="16"/>
  <c r="K240" i="16"/>
  <c r="K239" i="16"/>
  <c r="K238" i="16"/>
  <c r="K237" i="16"/>
  <c r="K235" i="16"/>
  <c r="K234" i="16"/>
  <c r="K233" i="16"/>
  <c r="K232" i="16"/>
  <c r="K231" i="16"/>
  <c r="K230" i="16"/>
  <c r="K228" i="16"/>
  <c r="K227" i="16"/>
  <c r="K226" i="16"/>
  <c r="K225" i="16"/>
  <c r="K224" i="16"/>
  <c r="K223" i="16"/>
  <c r="K222" i="16"/>
  <c r="K221" i="16"/>
  <c r="K220" i="16"/>
  <c r="K219" i="16"/>
  <c r="K218" i="16"/>
  <c r="K217" i="16"/>
  <c r="K216" i="16"/>
  <c r="K215" i="16"/>
  <c r="K214" i="16"/>
  <c r="K213" i="16"/>
  <c r="K211" i="16"/>
  <c r="K210" i="16"/>
  <c r="K209" i="16"/>
  <c r="K208" i="16"/>
  <c r="K207" i="16"/>
  <c r="K206" i="16"/>
  <c r="K205" i="16"/>
  <c r="K204" i="16"/>
  <c r="K203" i="16"/>
  <c r="K202" i="16"/>
  <c r="K201" i="16"/>
  <c r="K200" i="16"/>
  <c r="K199" i="16"/>
  <c r="K198" i="16"/>
  <c r="K197" i="16"/>
  <c r="K196" i="16"/>
  <c r="K195" i="16"/>
  <c r="K194" i="16"/>
  <c r="K193" i="16"/>
  <c r="K192" i="16"/>
  <c r="K191" i="16"/>
  <c r="K190" i="16"/>
  <c r="K189" i="16"/>
  <c r="K188" i="16"/>
  <c r="K187" i="16"/>
  <c r="K186" i="16"/>
  <c r="K185" i="16"/>
  <c r="K184" i="16"/>
  <c r="K183" i="16"/>
  <c r="K182" i="16"/>
  <c r="K181" i="16"/>
  <c r="K180" i="16"/>
  <c r="K179" i="16"/>
  <c r="K178" i="16"/>
  <c r="K177" i="16"/>
  <c r="K176" i="16"/>
  <c r="K175" i="16"/>
  <c r="K174" i="16"/>
  <c r="K173" i="16"/>
  <c r="K172" i="16"/>
  <c r="K171" i="16"/>
  <c r="K170" i="16"/>
  <c r="K167" i="16"/>
  <c r="K168" i="16"/>
  <c r="K166" i="16"/>
  <c r="K165" i="16"/>
  <c r="K164" i="16"/>
  <c r="K163" i="16"/>
  <c r="K162" i="16"/>
  <c r="K161" i="16"/>
  <c r="K160" i="16"/>
  <c r="K159" i="16"/>
  <c r="K158" i="16"/>
  <c r="K157" i="16"/>
  <c r="K156" i="16"/>
  <c r="K155" i="16"/>
  <c r="K154" i="16"/>
  <c r="K152" i="16"/>
  <c r="K150" i="16"/>
  <c r="K149" i="16"/>
  <c r="K148" i="16"/>
  <c r="K147" i="16"/>
  <c r="K146" i="16"/>
  <c r="K145" i="16"/>
  <c r="K144" i="16"/>
  <c r="K143" i="16"/>
  <c r="K142" i="16"/>
  <c r="K141" i="16"/>
  <c r="K140" i="16"/>
  <c r="K139" i="16"/>
  <c r="K138" i="16"/>
  <c r="K137" i="16"/>
  <c r="K136" i="16"/>
  <c r="K135" i="16"/>
  <c r="K134" i="16"/>
  <c r="K133" i="16"/>
  <c r="K132" i="16"/>
  <c r="K131" i="16"/>
  <c r="K130" i="16"/>
  <c r="K129" i="16"/>
  <c r="K128" i="16"/>
  <c r="K127" i="16"/>
  <c r="K126" i="16"/>
  <c r="K125" i="16"/>
  <c r="K124" i="16"/>
  <c r="K123" i="16"/>
  <c r="K122" i="16"/>
  <c r="K121" i="16"/>
  <c r="K120" i="16"/>
  <c r="K119" i="16"/>
  <c r="K118" i="16"/>
  <c r="K117" i="16"/>
  <c r="K116" i="16"/>
  <c r="K115" i="16"/>
  <c r="K114" i="16"/>
  <c r="K113" i="16"/>
  <c r="K112" i="16"/>
  <c r="K111" i="16"/>
  <c r="K110" i="16"/>
  <c r="K109" i="16"/>
  <c r="K108" i="16"/>
  <c r="K107" i="16"/>
  <c r="K106" i="16"/>
  <c r="K105" i="16"/>
  <c r="K104" i="16"/>
  <c r="K103" i="16"/>
  <c r="K102" i="16"/>
  <c r="K101" i="16"/>
  <c r="K100" i="16"/>
  <c r="K99" i="16"/>
  <c r="K98" i="16"/>
  <c r="K97" i="16"/>
  <c r="K95" i="16"/>
  <c r="K94" i="16"/>
  <c r="K93" i="16"/>
  <c r="K92" i="16"/>
  <c r="K91" i="16"/>
  <c r="K90" i="16"/>
  <c r="K89" i="16"/>
  <c r="K88" i="16"/>
  <c r="K87" i="16"/>
  <c r="K86" i="16"/>
  <c r="K85" i="16"/>
  <c r="K84" i="16"/>
  <c r="K83" i="16"/>
  <c r="K82" i="16"/>
  <c r="K81" i="16"/>
  <c r="K80" i="16"/>
  <c r="K79" i="16"/>
  <c r="K78" i="16"/>
  <c r="K77" i="16"/>
  <c r="K76" i="16"/>
  <c r="K75" i="16"/>
  <c r="K74" i="16"/>
  <c r="K73" i="16"/>
  <c r="K72" i="16"/>
  <c r="K71" i="16"/>
  <c r="K70" i="16"/>
  <c r="K69" i="16"/>
  <c r="K68" i="16"/>
  <c r="K67" i="16"/>
  <c r="K66" i="16"/>
  <c r="K65" i="16"/>
  <c r="K64" i="16"/>
  <c r="K63" i="16"/>
  <c r="K62" i="16"/>
  <c r="K61" i="16"/>
  <c r="K60" i="16"/>
  <c r="K59" i="16"/>
  <c r="K58" i="16"/>
  <c r="K57" i="16"/>
  <c r="K56" i="16"/>
  <c r="K55" i="16"/>
  <c r="K54" i="16"/>
  <c r="K53" i="16"/>
  <c r="K52" i="16"/>
  <c r="K51" i="16"/>
  <c r="K50" i="16"/>
  <c r="K49" i="16"/>
  <c r="K48" i="16"/>
  <c r="K47" i="16"/>
  <c r="K46" i="16"/>
  <c r="K45" i="16"/>
  <c r="K44" i="16"/>
  <c r="K43" i="16"/>
  <c r="K42" i="16"/>
  <c r="K41" i="16"/>
  <c r="K40" i="16"/>
  <c r="K39" i="16"/>
  <c r="K38" i="16"/>
  <c r="K37" i="16"/>
  <c r="K35" i="16"/>
  <c r="K34" i="16"/>
  <c r="K33" i="16"/>
  <c r="K32" i="16"/>
  <c r="K30" i="16"/>
  <c r="K29" i="16"/>
  <c r="K28" i="16"/>
  <c r="K27" i="16"/>
  <c r="K26" i="16"/>
  <c r="K25" i="16"/>
  <c r="K24" i="16"/>
  <c r="K23" i="16"/>
  <c r="K22" i="16"/>
  <c r="K21" i="16"/>
  <c r="K20" i="16"/>
  <c r="K19" i="16"/>
  <c r="K18" i="16"/>
  <c r="K17" i="16"/>
  <c r="K16" i="16"/>
  <c r="K15" i="16"/>
  <c r="K14" i="16"/>
  <c r="K12" i="16"/>
  <c r="K11" i="16"/>
  <c r="K10" i="16"/>
  <c r="K9" i="16"/>
  <c r="K8" i="16"/>
  <c r="K7" i="16"/>
  <c r="K6" i="16"/>
  <c r="K5" i="16"/>
  <c r="K4" i="16"/>
  <c r="K3" i="16"/>
  <c r="L151" i="16"/>
  <c r="L3" i="16" l="1"/>
  <c r="L7" i="16"/>
  <c r="L11" i="16"/>
  <c r="L16" i="16"/>
  <c r="L20" i="16"/>
  <c r="L24" i="16"/>
  <c r="L28" i="16"/>
  <c r="L33" i="16"/>
  <c r="L38" i="16"/>
  <c r="L42" i="16"/>
  <c r="L46" i="16"/>
  <c r="L50" i="16"/>
  <c r="L54" i="16"/>
  <c r="L58" i="16"/>
  <c r="L62" i="16"/>
  <c r="L66" i="16"/>
  <c r="L70" i="16"/>
  <c r="L74" i="16"/>
  <c r="L78" i="16"/>
  <c r="L82" i="16"/>
  <c r="L86" i="16"/>
  <c r="L90" i="16"/>
  <c r="L94" i="16"/>
  <c r="L99" i="16"/>
  <c r="L103" i="16"/>
  <c r="L107" i="16"/>
  <c r="L111" i="16"/>
  <c r="L115" i="16"/>
  <c r="L119" i="16"/>
  <c r="L123" i="16"/>
  <c r="L127" i="16"/>
  <c r="L131" i="16"/>
  <c r="L135" i="16"/>
  <c r="L139" i="16"/>
  <c r="L143" i="16"/>
  <c r="L147" i="16"/>
  <c r="L152" i="16"/>
  <c r="L157" i="16"/>
  <c r="L161" i="16"/>
  <c r="L165" i="16"/>
  <c r="L170" i="16"/>
  <c r="L174" i="16"/>
  <c r="L178" i="16"/>
  <c r="L182" i="16"/>
  <c r="L186" i="16"/>
  <c r="L190" i="16"/>
  <c r="L194" i="16"/>
  <c r="L198" i="16"/>
  <c r="L202" i="16"/>
  <c r="L206" i="16"/>
  <c r="L210" i="16"/>
  <c r="L215" i="16"/>
  <c r="L219" i="16"/>
  <c r="L223" i="16"/>
  <c r="L227" i="16"/>
  <c r="L232" i="16"/>
  <c r="L237" i="16"/>
  <c r="L241" i="16"/>
  <c r="L245" i="16"/>
  <c r="L249" i="16"/>
  <c r="L254" i="16"/>
  <c r="L258" i="16"/>
  <c r="L262" i="16"/>
  <c r="L266" i="16"/>
  <c r="L271" i="16"/>
  <c r="L275" i="16"/>
  <c r="L279" i="16"/>
  <c r="L283" i="16"/>
  <c r="L287" i="16"/>
  <c r="L292" i="16"/>
  <c r="L296" i="16"/>
  <c r="L300" i="16"/>
  <c r="L304" i="16"/>
  <c r="L308" i="16"/>
  <c r="L312" i="16"/>
  <c r="L316" i="16"/>
  <c r="L320" i="16"/>
  <c r="L324" i="16"/>
  <c r="L328" i="16"/>
  <c r="L332" i="16"/>
  <c r="L336" i="16"/>
  <c r="L340" i="16"/>
  <c r="L344" i="16"/>
  <c r="L348" i="16"/>
  <c r="L353" i="16"/>
  <c r="L357" i="16"/>
  <c r="L361" i="16"/>
  <c r="L365" i="16"/>
  <c r="L370" i="16"/>
  <c r="L374" i="16"/>
  <c r="L378" i="16"/>
  <c r="L382" i="16"/>
  <c r="L386" i="16"/>
  <c r="L390" i="16"/>
  <c r="L394" i="16"/>
  <c r="L398" i="16"/>
  <c r="L402" i="16"/>
  <c r="L406" i="16"/>
  <c r="L410" i="16"/>
  <c r="L414" i="16"/>
  <c r="L418" i="16"/>
  <c r="L423" i="16"/>
  <c r="L427" i="16"/>
  <c r="L431" i="16"/>
  <c r="L435" i="16"/>
  <c r="L439" i="16"/>
  <c r="L443" i="16"/>
  <c r="L447" i="16"/>
  <c r="L451" i="16"/>
  <c r="L455" i="16"/>
  <c r="L460" i="16"/>
  <c r="L4" i="16"/>
  <c r="L8" i="16"/>
  <c r="L12" i="16"/>
  <c r="L17" i="16"/>
  <c r="L21" i="16"/>
  <c r="L25" i="16"/>
  <c r="L29" i="16"/>
  <c r="L34" i="16"/>
  <c r="L39" i="16"/>
  <c r="L43" i="16"/>
  <c r="L47" i="16"/>
  <c r="L51" i="16"/>
  <c r="L55" i="16"/>
  <c r="L59" i="16"/>
  <c r="L63" i="16"/>
  <c r="L67" i="16"/>
  <c r="L71" i="16"/>
  <c r="L75" i="16"/>
  <c r="L79" i="16"/>
  <c r="L83" i="16"/>
  <c r="L87" i="16"/>
  <c r="L91" i="16"/>
  <c r="L95" i="16"/>
  <c r="L100" i="16"/>
  <c r="L104" i="16"/>
  <c r="L108" i="16"/>
  <c r="L112" i="16"/>
  <c r="L116" i="16"/>
  <c r="L120" i="16"/>
  <c r="L124" i="16"/>
  <c r="L128" i="16"/>
  <c r="L132" i="16"/>
  <c r="L136" i="16"/>
  <c r="L140" i="16"/>
  <c r="L144" i="16"/>
  <c r="L148" i="16"/>
  <c r="L154" i="16"/>
  <c r="L158" i="16"/>
  <c r="L162" i="16"/>
  <c r="L166" i="16"/>
  <c r="L171" i="16"/>
  <c r="L175" i="16"/>
  <c r="L179" i="16"/>
  <c r="L183" i="16"/>
  <c r="L187" i="16"/>
  <c r="L191" i="16"/>
  <c r="L195" i="16"/>
  <c r="L199" i="16"/>
  <c r="L203" i="16"/>
  <c r="L207" i="16"/>
  <c r="L211" i="16"/>
  <c r="L216" i="16"/>
  <c r="L220" i="16"/>
  <c r="L224" i="16"/>
  <c r="L228" i="16"/>
  <c r="L233" i="16"/>
  <c r="L238" i="16"/>
  <c r="L242" i="16"/>
  <c r="L246" i="16"/>
  <c r="L251" i="16"/>
  <c r="L255" i="16"/>
  <c r="L259" i="16"/>
  <c r="L263" i="16"/>
  <c r="L267" i="16"/>
  <c r="L272" i="16"/>
  <c r="L276" i="16"/>
  <c r="L280" i="16"/>
  <c r="L284" i="16"/>
  <c r="L289" i="16"/>
  <c r="L293" i="16"/>
  <c r="L297" i="16"/>
  <c r="L5" i="16"/>
  <c r="L9" i="16"/>
  <c r="L14" i="16"/>
  <c r="L18" i="16"/>
  <c r="L22" i="16"/>
  <c r="L26" i="16"/>
  <c r="L30" i="16"/>
  <c r="L35" i="16"/>
  <c r="L40" i="16"/>
  <c r="L44" i="16"/>
  <c r="L48" i="16"/>
  <c r="L52" i="16"/>
  <c r="L56" i="16"/>
  <c r="L60" i="16"/>
  <c r="L64" i="16"/>
  <c r="L68" i="16"/>
  <c r="L72" i="16"/>
  <c r="L76" i="16"/>
  <c r="L80" i="16"/>
  <c r="L84" i="16"/>
  <c r="L88" i="16"/>
  <c r="L92" i="16"/>
  <c r="L97" i="16"/>
  <c r="L101" i="16"/>
  <c r="L105" i="16"/>
  <c r="L109" i="16"/>
  <c r="L113" i="16"/>
  <c r="L117" i="16"/>
  <c r="L121" i="16"/>
  <c r="L125" i="16"/>
  <c r="L129" i="16"/>
  <c r="L133" i="16"/>
  <c r="L137" i="16"/>
  <c r="L141" i="16"/>
  <c r="L145" i="16"/>
  <c r="L149" i="16"/>
  <c r="L155" i="16"/>
  <c r="L159" i="16"/>
  <c r="L163" i="16"/>
  <c r="L168" i="16"/>
  <c r="L172" i="16"/>
  <c r="L176" i="16"/>
  <c r="L180" i="16"/>
  <c r="L184" i="16"/>
  <c r="L188" i="16"/>
  <c r="L192" i="16"/>
  <c r="L196" i="16"/>
  <c r="L200" i="16"/>
  <c r="L204" i="16"/>
  <c r="L208" i="16"/>
  <c r="L213" i="16"/>
  <c r="L217" i="16"/>
  <c r="L221" i="16"/>
  <c r="L225" i="16"/>
  <c r="L230" i="16"/>
  <c r="L234" i="16"/>
  <c r="L239" i="16"/>
  <c r="L243" i="16"/>
  <c r="L247" i="16"/>
  <c r="L252" i="16"/>
  <c r="L256" i="16"/>
  <c r="L260" i="16"/>
  <c r="L264" i="16"/>
  <c r="L268" i="16"/>
  <c r="L273" i="16"/>
  <c r="L277" i="16"/>
  <c r="L281" i="16"/>
  <c r="L285" i="16"/>
  <c r="L290" i="16"/>
  <c r="L294" i="16"/>
  <c r="L298" i="16"/>
  <c r="L302" i="16"/>
  <c r="L306" i="16"/>
  <c r="L310" i="16"/>
  <c r="L314" i="16"/>
  <c r="L318" i="16"/>
  <c r="L322" i="16"/>
  <c r="L326" i="16"/>
  <c r="L330" i="16"/>
  <c r="L334" i="16"/>
  <c r="L338" i="16"/>
  <c r="L342" i="16"/>
  <c r="L346" i="16"/>
  <c r="L350" i="16"/>
  <c r="L355" i="16"/>
  <c r="L359" i="16"/>
  <c r="L363" i="16"/>
  <c r="L367" i="16"/>
  <c r="L372" i="16"/>
  <c r="L376" i="16"/>
  <c r="L380" i="16"/>
  <c r="L384" i="16"/>
  <c r="L388" i="16"/>
  <c r="L392" i="16"/>
  <c r="L396" i="16"/>
  <c r="L400" i="16"/>
  <c r="L404" i="16"/>
  <c r="L408" i="16"/>
  <c r="L412" i="16"/>
  <c r="L416" i="16"/>
  <c r="L420" i="16"/>
  <c r="L425" i="16"/>
  <c r="L429" i="16"/>
  <c r="L433" i="16"/>
  <c r="L437" i="16"/>
  <c r="L441" i="16"/>
  <c r="L445" i="16"/>
  <c r="L449" i="16"/>
  <c r="L453" i="16"/>
  <c r="L458" i="16"/>
  <c r="L462" i="16"/>
  <c r="L467" i="16"/>
  <c r="L6" i="16"/>
  <c r="L10" i="16"/>
  <c r="L15" i="16"/>
  <c r="L19" i="16"/>
  <c r="L23" i="16"/>
  <c r="L27" i="16"/>
  <c r="L32" i="16"/>
  <c r="L37" i="16"/>
  <c r="L41" i="16"/>
  <c r="L45" i="16"/>
  <c r="L49" i="16"/>
  <c r="L53" i="16"/>
  <c r="L57" i="16"/>
  <c r="L61" i="16"/>
  <c r="L65" i="16"/>
  <c r="L69" i="16"/>
  <c r="L73" i="16"/>
  <c r="L77" i="16"/>
  <c r="L81" i="16"/>
  <c r="L85" i="16"/>
  <c r="L89" i="16"/>
  <c r="L93" i="16"/>
  <c r="L98" i="16"/>
  <c r="L102" i="16"/>
  <c r="L106" i="16"/>
  <c r="L110" i="16"/>
  <c r="L114" i="16"/>
  <c r="L118" i="16"/>
  <c r="L122" i="16"/>
  <c r="L126" i="16"/>
  <c r="L130" i="16"/>
  <c r="L134" i="16"/>
  <c r="L138" i="16"/>
  <c r="L142" i="16"/>
  <c r="L146" i="16"/>
  <c r="L150" i="16"/>
  <c r="L156" i="16"/>
  <c r="L160" i="16"/>
  <c r="L164" i="16"/>
  <c r="L167" i="16"/>
  <c r="L173" i="16"/>
  <c r="L177" i="16"/>
  <c r="L181" i="16"/>
  <c r="L185" i="16"/>
  <c r="L189" i="16"/>
  <c r="L193" i="16"/>
  <c r="L197" i="16"/>
  <c r="L201" i="16"/>
  <c r="L205" i="16"/>
  <c r="L209" i="16"/>
  <c r="L214" i="16"/>
  <c r="L218" i="16"/>
  <c r="L222" i="16"/>
  <c r="L226" i="16"/>
  <c r="L231" i="16"/>
  <c r="L235" i="16"/>
  <c r="L240" i="16"/>
  <c r="L244" i="16"/>
  <c r="L236" i="16" s="1"/>
  <c r="L248" i="16"/>
  <c r="L253" i="16"/>
  <c r="L257" i="16"/>
  <c r="L261" i="16"/>
  <c r="L265" i="16"/>
  <c r="L270" i="16"/>
  <c r="L274" i="16"/>
  <c r="L278" i="16"/>
  <c r="L282" i="16"/>
  <c r="L286" i="16"/>
  <c r="L291" i="16"/>
  <c r="L295" i="16"/>
  <c r="L301" i="16"/>
  <c r="L305" i="16"/>
  <c r="L309" i="16"/>
  <c r="L313" i="16"/>
  <c r="L317" i="16"/>
  <c r="L321" i="16"/>
  <c r="L325" i="16"/>
  <c r="L329" i="16"/>
  <c r="L333" i="16"/>
  <c r="L337" i="16"/>
  <c r="L341" i="16"/>
  <c r="L345" i="16"/>
  <c r="L349" i="16"/>
  <c r="L354" i="16"/>
  <c r="L358" i="16"/>
  <c r="L362" i="16"/>
  <c r="L366" i="16"/>
  <c r="L371" i="16"/>
  <c r="L375" i="16"/>
  <c r="L379" i="16"/>
  <c r="L383" i="16"/>
  <c r="L387" i="16"/>
  <c r="L391" i="16"/>
  <c r="L395" i="16"/>
  <c r="L399" i="16"/>
  <c r="L403" i="16"/>
  <c r="L407" i="16"/>
  <c r="L411" i="16"/>
  <c r="L415" i="16"/>
  <c r="L419" i="16"/>
  <c r="L424" i="16"/>
  <c r="L428" i="16"/>
  <c r="L432" i="16"/>
  <c r="L436" i="16"/>
  <c r="L440" i="16"/>
  <c r="L444" i="16"/>
  <c r="L448" i="16"/>
  <c r="L452" i="16"/>
  <c r="L457" i="16"/>
  <c r="L461" i="16"/>
  <c r="L465" i="16"/>
  <c r="L470" i="16"/>
  <c r="L474" i="16"/>
  <c r="L478" i="16"/>
  <c r="L482" i="16"/>
  <c r="L486" i="16"/>
  <c r="L490" i="16"/>
  <c r="L495" i="16"/>
  <c r="L499" i="16"/>
  <c r="L503" i="16"/>
  <c r="L507" i="16"/>
  <c r="L511" i="16"/>
  <c r="L515" i="16"/>
  <c r="L519" i="16"/>
  <c r="L523" i="16"/>
  <c r="L527" i="16"/>
  <c r="L531" i="16"/>
  <c r="L535" i="16"/>
  <c r="L539" i="16"/>
  <c r="L543" i="16"/>
  <c r="L547" i="16"/>
  <c r="L551" i="16"/>
  <c r="L555" i="16"/>
  <c r="L559" i="16"/>
  <c r="L563" i="16"/>
  <c r="L567" i="16"/>
  <c r="L571" i="16"/>
  <c r="L575" i="16"/>
  <c r="L580" i="16"/>
  <c r="L584" i="16"/>
  <c r="L589" i="16"/>
  <c r="L593" i="16"/>
  <c r="L597" i="16"/>
  <c r="L601" i="16"/>
  <c r="L605" i="16"/>
  <c r="L609" i="16"/>
  <c r="L613" i="16"/>
  <c r="L618" i="16"/>
  <c r="L623" i="16"/>
  <c r="L627" i="16"/>
  <c r="L631" i="16"/>
  <c r="L636" i="16"/>
  <c r="L640" i="16"/>
  <c r="L644" i="16"/>
  <c r="L648" i="16"/>
  <c r="L471" i="16"/>
  <c r="L475" i="16"/>
  <c r="L479" i="16"/>
  <c r="L483" i="16"/>
  <c r="L487" i="16"/>
  <c r="L491" i="16"/>
  <c r="L496" i="16"/>
  <c r="L500" i="16"/>
  <c r="L504" i="16"/>
  <c r="L508" i="16"/>
  <c r="L512" i="16"/>
  <c r="L516" i="16"/>
  <c r="L520" i="16"/>
  <c r="L524" i="16"/>
  <c r="L528" i="16"/>
  <c r="L532" i="16"/>
  <c r="L536" i="16"/>
  <c r="L540" i="16"/>
  <c r="L544" i="16"/>
  <c r="L548" i="16"/>
  <c r="L552" i="16"/>
  <c r="L556" i="16"/>
  <c r="L560" i="16"/>
  <c r="L564" i="16"/>
  <c r="L568" i="16"/>
  <c r="L572" i="16"/>
  <c r="L576" i="16"/>
  <c r="L581" i="16"/>
  <c r="L585" i="16"/>
  <c r="L590" i="16"/>
  <c r="L594" i="16"/>
  <c r="L598" i="16"/>
  <c r="L602" i="16"/>
  <c r="L606" i="16"/>
  <c r="L610" i="16"/>
  <c r="L614" i="16"/>
  <c r="L620" i="16"/>
  <c r="L624" i="16"/>
  <c r="L628" i="16"/>
  <c r="L632" i="16"/>
  <c r="L637" i="16"/>
  <c r="L641" i="16"/>
  <c r="L645" i="16"/>
  <c r="L650" i="16"/>
  <c r="L299" i="16"/>
  <c r="L303" i="16"/>
  <c r="L307" i="16"/>
  <c r="L311" i="16"/>
  <c r="L315" i="16"/>
  <c r="L319" i="16"/>
  <c r="L323" i="16"/>
  <c r="L327" i="16"/>
  <c r="L331" i="16"/>
  <c r="L335" i="16"/>
  <c r="L339" i="16"/>
  <c r="L343" i="16"/>
  <c r="L347" i="16"/>
  <c r="L352" i="16"/>
  <c r="L356" i="16"/>
  <c r="L360" i="16"/>
  <c r="L364" i="16"/>
  <c r="L369" i="16"/>
  <c r="L373" i="16"/>
  <c r="L377" i="16"/>
  <c r="L381" i="16"/>
  <c r="L385" i="16"/>
  <c r="L389" i="16"/>
  <c r="L393" i="16"/>
  <c r="L397" i="16"/>
  <c r="L401" i="16"/>
  <c r="L405" i="16"/>
  <c r="L409" i="16"/>
  <c r="L413" i="16"/>
  <c r="L417" i="16"/>
  <c r="L422" i="16"/>
  <c r="L426" i="16"/>
  <c r="L430" i="16"/>
  <c r="L434" i="16"/>
  <c r="L438" i="16"/>
  <c r="L442" i="16"/>
  <c r="L446" i="16"/>
  <c r="L450" i="16"/>
  <c r="L454" i="16"/>
  <c r="L459" i="16"/>
  <c r="L463" i="16"/>
  <c r="L468" i="16"/>
  <c r="L472" i="16"/>
  <c r="L476" i="16"/>
  <c r="L480" i="16"/>
  <c r="L484" i="16"/>
  <c r="L488" i="16"/>
  <c r="L492" i="16"/>
  <c r="L497" i="16"/>
  <c r="L501" i="16"/>
  <c r="L505" i="16"/>
  <c r="L509" i="16"/>
  <c r="L513" i="16"/>
  <c r="L517" i="16"/>
  <c r="L521" i="16"/>
  <c r="L525" i="16"/>
  <c r="L529" i="16"/>
  <c r="L533" i="16"/>
  <c r="L537" i="16"/>
  <c r="L541" i="16"/>
  <c r="L545" i="16"/>
  <c r="L549" i="16"/>
  <c r="L553" i="16"/>
  <c r="L557" i="16"/>
  <c r="L561" i="16"/>
  <c r="L565" i="16"/>
  <c r="L569" i="16"/>
  <c r="L573" i="16"/>
  <c r="L578" i="16"/>
  <c r="L582" i="16"/>
  <c r="L586" i="16"/>
  <c r="L591" i="16"/>
  <c r="L595" i="16"/>
  <c r="L599" i="16"/>
  <c r="L603" i="16"/>
  <c r="L607" i="16"/>
  <c r="L611" i="16"/>
  <c r="L615" i="16"/>
  <c r="L621" i="16"/>
  <c r="L625" i="16"/>
  <c r="L629" i="16"/>
  <c r="L633" i="16"/>
  <c r="L638" i="16"/>
  <c r="L642" i="16"/>
  <c r="L646" i="16"/>
  <c r="L651" i="16"/>
  <c r="L464" i="16"/>
  <c r="L469" i="16"/>
  <c r="L473" i="16"/>
  <c r="L477" i="16"/>
  <c r="L481" i="16"/>
  <c r="L485" i="16"/>
  <c r="L489" i="16"/>
  <c r="L494" i="16"/>
  <c r="L498" i="16"/>
  <c r="L502" i="16"/>
  <c r="L506" i="16"/>
  <c r="L510" i="16"/>
  <c r="L514" i="16"/>
  <c r="L518" i="16"/>
  <c r="L522" i="16"/>
  <c r="L526" i="16"/>
  <c r="L530" i="16"/>
  <c r="L534" i="16"/>
  <c r="L538" i="16"/>
  <c r="L542" i="16"/>
  <c r="L546" i="16"/>
  <c r="L550" i="16"/>
  <c r="L554" i="16"/>
  <c r="L558" i="16"/>
  <c r="L562" i="16"/>
  <c r="L566" i="16"/>
  <c r="L570" i="16"/>
  <c r="L574" i="16"/>
  <c r="L579" i="16"/>
  <c r="L583" i="16"/>
  <c r="L588" i="16"/>
  <c r="L592" i="16"/>
  <c r="L596" i="16"/>
  <c r="L600" i="16"/>
  <c r="L604" i="16"/>
  <c r="L608" i="16"/>
  <c r="L612" i="16"/>
  <c r="L617" i="16"/>
  <c r="L622" i="16"/>
  <c r="L619" i="16" s="1"/>
  <c r="L626" i="16"/>
  <c r="L630" i="16"/>
  <c r="L634" i="16"/>
  <c r="L639" i="16"/>
  <c r="L643" i="16"/>
  <c r="L647" i="16"/>
  <c r="L616" i="16"/>
  <c r="L649" i="16"/>
  <c r="L13" i="16"/>
  <c r="L288" i="16"/>
  <c r="L250" i="16"/>
  <c r="L456" i="16"/>
  <c r="L269" i="16"/>
  <c r="L169" i="16" l="1"/>
  <c r="L229" i="16"/>
  <c r="L212" i="16"/>
  <c r="L96" i="16"/>
  <c r="L31" i="16"/>
  <c r="L587" i="16"/>
  <c r="L577" i="16"/>
  <c r="L466" i="16"/>
  <c r="L635" i="16"/>
  <c r="L421" i="16"/>
  <c r="L493" i="16"/>
  <c r="L368" i="16"/>
  <c r="L351" i="16"/>
  <c r="L153" i="16"/>
  <c r="L2" i="16"/>
  <c r="L652" i="16" l="1"/>
  <c r="L653"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7" authorId="0" shapeId="0" xr:uid="{5A3B4FFD-00EC-4021-AC36-6BE35636FCE8}">
      <text>
        <r>
          <rPr>
            <b/>
            <sz val="9"/>
            <color indexed="81"/>
            <rFont val="Tahoma"/>
            <family val="2"/>
          </rPr>
          <t>Escolha</t>
        </r>
        <r>
          <rPr>
            <sz val="9"/>
            <color indexed="81"/>
            <rFont val="Tahoma"/>
            <family val="2"/>
          </rPr>
          <t xml:space="preserve">
</t>
        </r>
      </text>
    </comment>
    <comment ref="B10" authorId="0" shapeId="0" xr:uid="{804187CA-167F-458B-9227-C382E0FFDCDA}">
      <text>
        <r>
          <rPr>
            <sz val="9"/>
            <color indexed="81"/>
            <rFont val="Tahoma"/>
            <family val="2"/>
          </rPr>
          <t>3.3.10.7.6.1</t>
        </r>
        <r>
          <rPr>
            <b/>
            <sz val="9"/>
            <color indexed="81"/>
            <rFont val="Tahoma"/>
            <family val="2"/>
          </rPr>
          <t xml:space="preserve"> “Construção de Edifícios” </t>
        </r>
        <r>
          <rPr>
            <sz val="9"/>
            <color indexed="81"/>
            <rFont val="Tahoma"/>
            <family val="2"/>
          </rPr>
          <t>enquadram-se:</t>
        </r>
        <r>
          <rPr>
            <b/>
            <sz val="9"/>
            <color indexed="81"/>
            <rFont val="Tahoma"/>
            <family val="2"/>
          </rPr>
          <t xml:space="preserve">
</t>
        </r>
        <r>
          <rPr>
            <sz val="9"/>
            <color indexed="81"/>
            <rFont val="Tahoma"/>
            <family val="2"/>
          </rPr>
          <t xml:space="preserve"> a </t>
        </r>
        <r>
          <rPr>
            <u/>
            <sz val="9"/>
            <color indexed="81"/>
            <rFont val="Tahoma"/>
            <family val="2"/>
          </rPr>
          <t>construção e reforma de edifícios</t>
        </r>
        <r>
          <rPr>
            <sz val="9"/>
            <color indexed="81"/>
            <rFont val="Tahoma"/>
            <family val="2"/>
          </rPr>
          <t>, unidades habitacionais, escolas, hospitais, hotéis, restaurantes, armazéns e depósitos, edifícios para uso agropecuário, estações para trens e metropolitanos,</t>
        </r>
        <r>
          <rPr>
            <u/>
            <sz val="9"/>
            <color indexed="81"/>
            <rFont val="Tahoma"/>
            <family val="2"/>
          </rPr>
          <t xml:space="preserve"> estádios esportivos e quadras cobertas,</t>
        </r>
        <r>
          <rPr>
            <sz val="9"/>
            <color indexed="81"/>
            <rFont val="Tahoma"/>
            <family val="2"/>
          </rPr>
          <t xml:space="preserve"> instalações para embarque e desembarque de passageiros (em aeroportos, rodoviárias, portos, entre outros), penitenciárias e presídios, a construção de edifícios industriais (fábricas, oficinas, galpões industriais, entre outros), conforme classificação 4120-4 do CNAE 2.0;
</t>
        </r>
        <r>
          <rPr>
            <u/>
            <sz val="9"/>
            <color indexed="81"/>
            <rFont val="Tahoma"/>
            <family val="2"/>
          </rPr>
          <t xml:space="preserve"> pórticos, mirantes </t>
        </r>
        <r>
          <rPr>
            <sz val="9"/>
            <color indexed="81"/>
            <rFont val="Tahoma"/>
            <family val="2"/>
          </rPr>
          <t xml:space="preserve">e outros edifícios de finalidade turística.
</t>
        </r>
        <r>
          <rPr>
            <b/>
            <sz val="9"/>
            <color indexed="81"/>
            <rFont val="Tahoma"/>
            <family val="2"/>
          </rPr>
          <t xml:space="preserve">
</t>
        </r>
        <r>
          <rPr>
            <sz val="9"/>
            <color indexed="81"/>
            <rFont val="Tahoma"/>
            <family val="2"/>
          </rPr>
          <t>3.3.10.7.6.2</t>
        </r>
        <r>
          <rPr>
            <b/>
            <sz val="9"/>
            <color indexed="81"/>
            <rFont val="Tahoma"/>
            <family val="2"/>
          </rPr>
          <t xml:space="preserve"> “Construção de Rodovias e Ferrovias”</t>
        </r>
        <r>
          <rPr>
            <sz val="9"/>
            <color indexed="81"/>
            <rFont val="Tahoma"/>
            <family val="2"/>
          </rPr>
          <t xml:space="preserve"> enquadram-se:</t>
        </r>
        <r>
          <rPr>
            <b/>
            <sz val="9"/>
            <color indexed="81"/>
            <rFont val="Tahoma"/>
            <family val="2"/>
          </rPr>
          <t xml:space="preserve">
</t>
        </r>
        <r>
          <rPr>
            <sz val="9"/>
            <color indexed="81"/>
            <rFont val="Tahoma"/>
            <family val="2"/>
          </rPr>
          <t xml:space="preserve"> a construção e recuperação de autoestradas, rodovias e outras vias não urbanas para passagem de veículos, vias férreas de superfície ou subterrâneas (inclusive para metropolitanos), pistas de aeroportos;
 a pavimentação de autoestradas, rodovias e outras vias não urbanas, construção de pontes, viadutos e túneis, a instalação de barreiras acústicas, a construção de praças de pedágio, a sinalização com pintura em rodovias e aeroportos, a instalação de placas de sinalização de tráfego e semelhantes, conforme classificação 4211-1 do CNAE 2.0;
 a construção, </t>
        </r>
        <r>
          <rPr>
            <u/>
            <sz val="9"/>
            <color indexed="81"/>
            <rFont val="Tahoma"/>
            <family val="2"/>
          </rPr>
          <t>pavimentação e sinalização de vias urbanas</t>
        </r>
        <r>
          <rPr>
            <sz val="9"/>
            <color indexed="81"/>
            <rFont val="Tahoma"/>
            <family val="2"/>
          </rPr>
          <t xml:space="preserve">, ruas e locais para estacionamento de veículos, a construção de </t>
        </r>
        <r>
          <rPr>
            <u/>
            <sz val="9"/>
            <color indexed="81"/>
            <rFont val="Tahoma"/>
            <family val="2"/>
          </rPr>
          <t>praças</t>
        </r>
        <r>
          <rPr>
            <sz val="9"/>
            <color indexed="81"/>
            <rFont val="Tahoma"/>
            <family val="2"/>
          </rPr>
          <t xml:space="preserve">, pista de atletismo, </t>
        </r>
        <r>
          <rPr>
            <u/>
            <sz val="9"/>
            <color indexed="81"/>
            <rFont val="Tahoma"/>
            <family val="2"/>
          </rPr>
          <t xml:space="preserve">campos de futebol </t>
        </r>
        <r>
          <rPr>
            <sz val="9"/>
            <color indexed="81"/>
            <rFont val="Tahoma"/>
            <family val="2"/>
          </rPr>
          <t xml:space="preserve">e </t>
        </r>
        <r>
          <rPr>
            <u/>
            <sz val="9"/>
            <color indexed="81"/>
            <rFont val="Tahoma"/>
            <family val="2"/>
          </rPr>
          <t>calçadas</t>
        </r>
        <r>
          <rPr>
            <sz val="9"/>
            <color indexed="81"/>
            <rFont val="Tahoma"/>
            <family val="2"/>
          </rPr>
          <t xml:space="preserve"> para pedestres, elevados, passarelas e </t>
        </r>
        <r>
          <rPr>
            <i/>
            <sz val="9"/>
            <color indexed="81"/>
            <rFont val="Tahoma"/>
            <family val="2"/>
          </rPr>
          <t>ciclovias</t>
        </r>
        <r>
          <rPr>
            <sz val="9"/>
            <color indexed="81"/>
            <rFont val="Tahoma"/>
            <family val="2"/>
          </rPr>
          <t xml:space="preserve">, metrô e VLT.
</t>
        </r>
        <r>
          <rPr>
            <b/>
            <sz val="9"/>
            <color indexed="81"/>
            <rFont val="Tahoma"/>
            <family val="2"/>
          </rPr>
          <t xml:space="preserve">
</t>
        </r>
        <r>
          <rPr>
            <sz val="9"/>
            <color indexed="81"/>
            <rFont val="Tahoma"/>
            <family val="2"/>
          </rPr>
          <t>3.3.10.7.6.3</t>
        </r>
        <r>
          <rPr>
            <b/>
            <sz val="9"/>
            <color indexed="81"/>
            <rFont val="Tahoma"/>
            <family val="2"/>
          </rPr>
          <t xml:space="preserve"> “Construção de Redes de Abastecimento de Água, Coleta de Esgoto e Construções Correlatas” </t>
        </r>
        <r>
          <rPr>
            <sz val="9"/>
            <color indexed="81"/>
            <rFont val="Tahoma"/>
            <family val="2"/>
          </rPr>
          <t>enquadram-se:</t>
        </r>
        <r>
          <rPr>
            <b/>
            <sz val="9"/>
            <color indexed="81"/>
            <rFont val="Tahoma"/>
            <family val="2"/>
          </rPr>
          <t xml:space="preserve">
</t>
        </r>
        <r>
          <rPr>
            <sz val="9"/>
            <color indexed="81"/>
            <rFont val="Tahoma"/>
            <family val="2"/>
          </rPr>
          <t xml:space="preserve"> a construção de sistemas para o abastecimento de água tratada - reservatórios de distribuição, estações elevatórias de bombeamento, linhas principais de adução de longa e média distância e redes de distribuição de água, a construção de </t>
        </r>
        <r>
          <rPr>
            <u/>
            <sz val="9"/>
            <color indexed="81"/>
            <rFont val="Tahoma"/>
            <family val="2"/>
          </rPr>
          <t>redes de coleta de esgoto</t>
        </r>
        <r>
          <rPr>
            <sz val="9"/>
            <color indexed="81"/>
            <rFont val="Tahoma"/>
            <family val="2"/>
          </rPr>
          <t xml:space="preserve">, inclusive de interceptores, </t>
        </r>
        <r>
          <rPr>
            <u/>
            <sz val="9"/>
            <color indexed="81"/>
            <rFont val="Tahoma"/>
            <family val="2"/>
          </rPr>
          <t>estações de tratamento de esgoto</t>
        </r>
        <r>
          <rPr>
            <sz val="9"/>
            <color indexed="81"/>
            <rFont val="Tahoma"/>
            <family val="2"/>
          </rPr>
          <t xml:space="preserve"> (ETE), estações de bombeamento de esgoto (EBE), a construção de galerias pluviais (obras de micro e macrodrenagem);</t>
        </r>
        <r>
          <rPr>
            <b/>
            <sz val="9"/>
            <color indexed="81"/>
            <rFont val="Tahoma"/>
            <family val="2"/>
          </rPr>
          <t xml:space="preserve">
</t>
        </r>
        <r>
          <rPr>
            <sz val="9"/>
            <color indexed="81"/>
            <rFont val="Tahoma"/>
            <family val="2"/>
          </rPr>
          <t xml:space="preserve"> as obras de irrigação (canais), a manutenção de </t>
        </r>
        <r>
          <rPr>
            <u/>
            <sz val="9"/>
            <color indexed="81"/>
            <rFont val="Tahoma"/>
            <family val="2"/>
          </rPr>
          <t>redes de abastecimento de água tratada</t>
        </r>
        <r>
          <rPr>
            <sz val="9"/>
            <color indexed="81"/>
            <rFont val="Tahoma"/>
            <family val="2"/>
          </rPr>
          <t xml:space="preserve">, a manutenção de redes de coleta e de sistemas de tratamento de esgoto, conforme classificação 4222-7 do CNAE 2.0;
 a construção de </t>
        </r>
        <r>
          <rPr>
            <u/>
            <sz val="9"/>
            <color indexed="81"/>
            <rFont val="Tahoma"/>
            <family val="2"/>
          </rPr>
          <t>estações de tratamento de água</t>
        </r>
        <r>
          <rPr>
            <sz val="9"/>
            <color indexed="81"/>
            <rFont val="Tahoma"/>
            <family val="2"/>
          </rPr>
          <t xml:space="preserve"> (ETA).
</t>
        </r>
        <r>
          <rPr>
            <b/>
            <sz val="9"/>
            <color indexed="81"/>
            <rFont val="Tahoma"/>
            <family val="2"/>
          </rPr>
          <t xml:space="preserve">
</t>
        </r>
        <r>
          <rPr>
            <sz val="9"/>
            <color indexed="81"/>
            <rFont val="Tahoma"/>
            <family val="2"/>
          </rPr>
          <t>3.3.10.7.6.4</t>
        </r>
        <r>
          <rPr>
            <b/>
            <sz val="9"/>
            <color indexed="81"/>
            <rFont val="Tahoma"/>
            <family val="2"/>
          </rPr>
          <t xml:space="preserve"> “Construção e Manutenção de Estações e Redes de Distribuição de Energia Elétrica” </t>
        </r>
        <r>
          <rPr>
            <sz val="9"/>
            <color indexed="81"/>
            <rFont val="Tahoma"/>
            <family val="2"/>
          </rPr>
          <t>enquadram-se:</t>
        </r>
        <r>
          <rPr>
            <b/>
            <sz val="9"/>
            <color indexed="81"/>
            <rFont val="Tahoma"/>
            <family val="2"/>
          </rPr>
          <t xml:space="preserve">
</t>
        </r>
        <r>
          <rPr>
            <sz val="9"/>
            <color indexed="81"/>
            <rFont val="Tahoma"/>
            <family val="2"/>
          </rPr>
          <t> a construção de usinas, estações e subestações hidrelétricas, eólicas, nucleares, termoelétricas, a construção de redes de transmissão e distribuição de energia elétrica, inclusive o serviço de eletrificação rural;
 a construção de redes de eletrificação para ferrovias e metropolitano, conforme classificação 4221-9/02 do CNAE 2.0;
 a manutenção de redes de distribuição de energia elétrica, quando executada por empresa não produtora ou distribuidora de energia elétrica, conforme classificação 4221-9/03 do CNAE 2.0;</t>
        </r>
        <r>
          <rPr>
            <b/>
            <sz val="9"/>
            <color indexed="81"/>
            <rFont val="Tahoma"/>
            <family val="2"/>
          </rPr>
          <t xml:space="preserve">
</t>
        </r>
        <r>
          <rPr>
            <sz val="9"/>
            <color indexed="81"/>
            <rFont val="Tahoma"/>
            <family val="2"/>
          </rPr>
          <t xml:space="preserve"> obras de iluminação pública e a construção de barragens e represas para geração de energia elétrica.
</t>
        </r>
        <r>
          <rPr>
            <b/>
            <sz val="9"/>
            <color indexed="81"/>
            <rFont val="Tahoma"/>
            <family val="2"/>
          </rPr>
          <t xml:space="preserve">
</t>
        </r>
        <r>
          <rPr>
            <sz val="9"/>
            <color indexed="81"/>
            <rFont val="Tahoma"/>
            <family val="2"/>
          </rPr>
          <t>3.3.10.7.6.5</t>
        </r>
        <r>
          <rPr>
            <b/>
            <sz val="9"/>
            <color indexed="81"/>
            <rFont val="Tahoma"/>
            <family val="2"/>
          </rPr>
          <t xml:space="preserve"> Para o tipo de obra “Portuárias, Marítimas e Fluviais”</t>
        </r>
        <r>
          <rPr>
            <sz val="9"/>
            <color indexed="81"/>
            <rFont val="Tahoma"/>
            <family val="2"/>
          </rPr>
          <t xml:space="preserve"> enquadram-se:</t>
        </r>
        <r>
          <rPr>
            <b/>
            <sz val="9"/>
            <color indexed="81"/>
            <rFont val="Tahoma"/>
            <family val="2"/>
          </rPr>
          <t xml:space="preserve">
</t>
        </r>
        <r>
          <rPr>
            <sz val="9"/>
            <color indexed="81"/>
            <rFont val="Tahoma"/>
            <family val="2"/>
          </rPr>
          <t xml:space="preserve"> obras marítimas e fluviais, tais como, construção de instalações portuárias, construção de portos e marinas, construção de eclusas e canais de navegação (vias navegáveis), enrrocamentos, obras de dragagem, aterro hidráulico, </t>
        </r>
        <r>
          <rPr>
            <u/>
            <sz val="9"/>
            <color indexed="81"/>
            <rFont val="Tahoma"/>
            <family val="2"/>
          </rPr>
          <t>barragens,</t>
        </r>
        <r>
          <rPr>
            <sz val="9"/>
            <color indexed="81"/>
            <rFont val="Tahoma"/>
            <family val="2"/>
          </rPr>
          <t xml:space="preserve"> represas e diques, exceto para energia elétrica, a construção de emissários submarinos, a instalação de cabos submarinos, conforme classificação 4291-0 do CNAE 2.0;
 a</t>
        </r>
        <r>
          <rPr>
            <u/>
            <sz val="9"/>
            <color indexed="81"/>
            <rFont val="Tahoma"/>
            <family val="2"/>
          </rPr>
          <t xml:space="preserve"> construção de píeres </t>
        </r>
        <r>
          <rPr>
            <sz val="9"/>
            <color indexed="81"/>
            <rFont val="Tahoma"/>
            <family val="2"/>
          </rPr>
          <t>e outras obras com influência direta de cursos d’água.</t>
        </r>
      </text>
    </comment>
    <comment ref="C14" authorId="0" shapeId="0" xr:uid="{11947AC2-6C5B-4B38-8025-6261D2662A03}">
      <text>
        <r>
          <rPr>
            <sz val="10"/>
            <color indexed="81"/>
            <rFont val="Tahoma"/>
            <family val="2"/>
          </rPr>
          <t>ADMINISTRAÇÃO CENTRAL
Diretoria e secretarias
Suprimentos  e Compras
Financeiro, incluindo Tesouraria e Contabilidade
Jurídico
Recursos Humanos
Planejamento e Orçamentos
Comercial
Apoio e Deposito
Despesas de instalação do Escritório Central
Seguros do Escritório Central e Deposito
Taxas para funcionamento
Material de consumo (limpeza, higiene, escritório).
Consumo de energia, água, telefone etc.
Estes custos incidem na obra, pois a operação de uma empresa que tem em sua sede, uma estrutura montada para atender TODAS as obras em andamento é um custo que deverá ser reembolsado pela obra.
A valoração destes custos deveria ser enfocada em função do faturamento anual da empresa, porém nem sempre estes dados estão disponíveis no momento de estabelecer-se o DI.
 Desta forma, usualmente rateia-se os custos acima do escritório central para a obra.  
Varia de empresa para empresa. Quando não é levantado são sugeridos valores entre 2% e 8% sobre o custo direto de produção (CD).</t>
        </r>
      </text>
    </comment>
    <comment ref="C15" authorId="0" shapeId="0" xr:uid="{3B19BF3D-E63A-4CEC-A4E2-6CFE19BC200F}">
      <text>
        <r>
          <rPr>
            <sz val="10"/>
            <color indexed="81"/>
            <rFont val="Tahoma"/>
            <family val="2"/>
          </rPr>
          <t xml:space="preserve">Compreende os imprevistos que são ocasionados na obra, feriados extraordinários, substituição de materiais por outros de melhor qualidade, etc.
TIPOS DE IMPREVISTOS
FORÇA MAIOR: 
NATURAIS:ENCHENTES, RAIOS, VENDAVAIS
ECONÔMICOS:CRIAÇAO DE NOVOS IMPOSTOS, JORNADAS DE TRABALHO DIFERENTES
SÓCIO-POLÍTICOS: GREVES, GUERRAS, SAQUES
DE PREVISIBILIDADE RELATIVA:
NATURAIS:CHEIAS, CHUVAS
ECONÔMICOS:ATRASO DE PAGAMENTO, AUMENTO DA INFLAÇÃO, ATRASOS DE TERCEIROS
HUMANOS: VARIAÇÕES DE PRODUTIVIDADE, INTERRUPÇÕES DE TRABALHO, ACORDOS JUDICIAIS DE QUESTÕES TRABALHISTAS
ALEATÓRIOS:
DE DIFÍCIL PREVISÃO, TAIS COMO ACIDENTES, SUBSTITUIÇÕES DE MATERIAIS, FURTOS, PERDA DE MATERIAL POR VANDALISMO, ETC.
</t>
        </r>
        <r>
          <rPr>
            <sz val="10"/>
            <color indexed="81"/>
            <rFont val="Tahoma"/>
            <family val="2"/>
          </rPr>
          <t xml:space="preserve">
</t>
        </r>
      </text>
    </comment>
    <comment ref="C17" authorId="0" shapeId="0" xr:uid="{96556A25-CE2E-42BB-8FFD-A82FD168B758}">
      <text>
        <r>
          <rPr>
            <sz val="10"/>
            <color indexed="81"/>
            <rFont val="Tahoma"/>
            <family val="2"/>
          </rPr>
          <t xml:space="preserve">Remuneração de recursos investidos pelo contratado na execução da obra em benefício de contratante.
Se o contratante não dá um adiantamento para o início da obra, o contratado deverá investir um capital sobre o qual terá uma despesa financeira correspondente ao prazo entre o desembolso e o recebimento (consideramos 30 dias).
 É sugerido adotar o valor dos rendimentos do CDB. 
</t>
        </r>
      </text>
    </comment>
    <comment ref="C19" authorId="0" shapeId="0" xr:uid="{9F7811B5-555F-4C2E-B23A-9BBD20A96E17}">
      <text>
        <r>
          <rPr>
            <sz val="10"/>
            <color indexed="81"/>
            <rFont val="Tahoma"/>
            <family val="2"/>
          </rPr>
          <t>O lucro de uma determinada obra é o resultado financeiro positivo resultante da diferença entre todas as receitas e das despesas da obra.
Este valor, após o recolhimento do Imposto de renda é o lucro da Empresa, ou sua remuneração.</t>
        </r>
        <r>
          <rPr>
            <b/>
            <sz val="10"/>
            <color indexed="81"/>
            <rFont val="Tahoma"/>
            <family val="2"/>
          </rPr>
          <t xml:space="preserve">
</t>
        </r>
      </text>
    </comment>
    <comment ref="C23" authorId="0" shapeId="0" xr:uid="{67F503CD-3B50-4962-A173-73264AF6032D}">
      <text>
        <r>
          <rPr>
            <sz val="10"/>
            <color indexed="81"/>
            <rFont val="Tahoma"/>
            <family val="2"/>
          </rPr>
          <t>Referem-se aos tributos ou impostos cobrados sobre a receita total da obra e compreendem os impostos citados nas colunas abaixo.
Segundo recomendação do TCU (Tribunal de Contas da União) o IRPJ (Imposto de Renda Pessoa Jurídica) e CSLL (Contribuição Social Sobre o Lucro Líquido) não devem ser incluídos nos orçamentos de obras, já que estão relacionados com o desempenho financeiro da empresa e não com a execução do serviço de construção civil que está sendo orçado.</t>
        </r>
      </text>
    </comment>
    <comment ref="C25" authorId="0" shapeId="0" xr:uid="{8E355657-2C0C-49B3-8599-9CCE28693CFC}">
      <text>
        <r>
          <rPr>
            <sz val="10"/>
            <color indexed="81"/>
            <rFont val="Tahoma"/>
            <family val="2"/>
          </rPr>
          <t>COFINS (Contribuição para Financiamento da Seguridade Socia Financia a seguridade social pelo sistema S (SESC, SESI, SENAC, SENAI, SEST, SENAT, SENAR E SEBRAE).</t>
        </r>
      </text>
    </comment>
    <comment ref="C26" authorId="0" shapeId="0" xr:uid="{EF81AE90-7403-4823-ABE1-1049CDED9C71}">
      <text>
        <r>
          <rPr>
            <sz val="10"/>
            <color indexed="81"/>
            <rFont val="Tahoma"/>
            <family val="2"/>
          </rPr>
          <t xml:space="preserve">PIS (Programa de Integração Social) - 0,65% : Financia o pagamento do seguro desemprego e do abono dos trabalhadores que ganham até dois salários mínimos, bem como o financiamento de  programas de desenvolvimento econômico.
</t>
        </r>
      </text>
    </comment>
  </commentList>
</comments>
</file>

<file path=xl/sharedStrings.xml><?xml version="1.0" encoding="utf-8"?>
<sst xmlns="http://schemas.openxmlformats.org/spreadsheetml/2006/main" count="11833" uniqueCount="2574">
  <si>
    <t>Nivel</t>
  </si>
  <si>
    <t>Fonte</t>
  </si>
  <si>
    <t>Código</t>
  </si>
  <si>
    <t>Descrição Macrosserviço / Serviço</t>
  </si>
  <si>
    <t>Qtd. (valor calculado)</t>
  </si>
  <si>
    <t>Und.</t>
  </si>
  <si>
    <t>Custo Unitário Referência</t>
  </si>
  <si>
    <t>Custo Unitário</t>
  </si>
  <si>
    <t>BDI</t>
  </si>
  <si>
    <t>Preço Unitário (valor calculado)</t>
  </si>
  <si>
    <t>Preço Total (valor calculado)</t>
  </si>
  <si>
    <t>Macrosserviço</t>
  </si>
  <si>
    <t>1</t>
  </si>
  <si>
    <t>Serviços Preliminares</t>
  </si>
  <si>
    <t>Serviço</t>
  </si>
  <si>
    <t>1.1</t>
  </si>
  <si>
    <t>Outros</t>
  </si>
  <si>
    <t>103689-SINAPI</t>
  </si>
  <si>
    <t>Fornecimento e instalação de placa de obra com chapa galvanizada e estrutura de madeira. af_03/2022_ps</t>
  </si>
  <si>
    <t>m2</t>
  </si>
  <si>
    <t>1.2</t>
  </si>
  <si>
    <t>98459-SINAPI</t>
  </si>
  <si>
    <t>Tapume com telha metálica. af_03/2024</t>
  </si>
  <si>
    <t>1.3</t>
  </si>
  <si>
    <t>101509-SINAPI</t>
  </si>
  <si>
    <t>Entrada de energia elétrica, aérea, trifásica, com caixa de embutir, cabo de 10 mm2 e disjuntor din 50a (não incluso o poste de concreto). af_07/2020_ps</t>
  </si>
  <si>
    <t>un</t>
  </si>
  <si>
    <t>1.4</t>
  </si>
  <si>
    <t>Composição</t>
  </si>
  <si>
    <t>FNDE 03</t>
  </si>
  <si>
    <t>Ligação provisória de água e esgoto</t>
  </si>
  <si>
    <t>1.5</t>
  </si>
  <si>
    <t>99059-SINAPI</t>
  </si>
  <si>
    <t>Locação convencional de obra, utilizando gabarito de tábuas corridas pontaletadas a cada 2,00m -  2 utilizações. af_03/2024</t>
  </si>
  <si>
    <t>m</t>
  </si>
  <si>
    <t>1.6</t>
  </si>
  <si>
    <t>98525-SINAPI</t>
  </si>
  <si>
    <t>Limpeza mecanizada de camada vegetal, vegetação e pequenas árvores (diâmetro de tronco menor que 0,20 m), com trator de esteiras. af_03/2024</t>
  </si>
  <si>
    <t>1.7</t>
  </si>
  <si>
    <t>FNDE 241</t>
  </si>
  <si>
    <t>Administração local - 9 e 5 salas</t>
  </si>
  <si>
    <t>1.8</t>
  </si>
  <si>
    <t>FNDE 230</t>
  </si>
  <si>
    <t>Locacao de container 2,30 x 6,00 m, alt. 2,50 m, para escritorio, sem divisorias internas e sem sanitario (nao inclui mobilizacao/desmobilizacao)</t>
  </si>
  <si>
    <t>mês</t>
  </si>
  <si>
    <t>1.9</t>
  </si>
  <si>
    <t>FNDE 231</t>
  </si>
  <si>
    <t>Locacao de container 2,30 x 6,00 m, alt. 2,50 m, com 1 sanitario, para escritorio, completo, sem divisorias internas (nao inclui mobilizacao/desmobilizacao)</t>
  </si>
  <si>
    <t>1.10</t>
  </si>
  <si>
    <t>FNDE 232</t>
  </si>
  <si>
    <t>Locacao de container 2,30 x 6,00 m, alt. 2,50 m, para sanitario, com 4 bacias, 8 chuveiros,1 lavatorio e 1 mictorio (nao inclui mobilizacao/desmobilizacao)</t>
  </si>
  <si>
    <t>2</t>
  </si>
  <si>
    <t>Movimento de Terra para Fundações</t>
  </si>
  <si>
    <t>2.1</t>
  </si>
  <si>
    <t>96521-SINAPI</t>
  </si>
  <si>
    <t>Escavação mecanizada para bloco de coroamento ou sapata com retroescavadeira (incluindo escavação para colocação de fôrmas). af_01/2024</t>
  </si>
  <si>
    <t>m3</t>
  </si>
  <si>
    <t>2.2</t>
  </si>
  <si>
    <t>94318-SINAPI</t>
  </si>
  <si>
    <t>Aterro mecanizado de vala com retroescavadeira (capacidade da caçamba da retro: 0,26 m³ / potência: 88 hp), largura até 1,5 m, profundidade de 1,5 a 3,0 m, com solo argilo-arenoso. af_08/2023</t>
  </si>
  <si>
    <t>2.3</t>
  </si>
  <si>
    <t>96525-SINAPI</t>
  </si>
  <si>
    <t>Escavação mecanizada para viga baldrame ou sapata corrida com mini-escavadeira (incluindo escavação para colocação de fôrmas). af_01/2024</t>
  </si>
  <si>
    <t>2.4</t>
  </si>
  <si>
    <t>101617-SINAPI</t>
  </si>
  <si>
    <t>Preparo de fundo de vala com largura maior ou igual a 1,5 m e menor que 2,5 m (acerto do solo natural). af_08/2020</t>
  </si>
  <si>
    <t>2.5</t>
  </si>
  <si>
    <t>93381-SINAPI</t>
  </si>
  <si>
    <t>Reaterro mecanizado de vala com retroescavadeira (capacidade da caçamba   da retro: 0,26 m³/potência: 88 hp), largura 0,8 a 1,5 m, profundidade 1,5 a 3,0 m, com solo (sem substituição) de 1ª categoria e coMpactador de solos de percussão. af_08/2023</t>
  </si>
  <si>
    <t>2.6</t>
  </si>
  <si>
    <t>2.7</t>
  </si>
  <si>
    <t>2.8</t>
  </si>
  <si>
    <t>2.9</t>
  </si>
  <si>
    <t>2.10</t>
  </si>
  <si>
    <t>2.11</t>
  </si>
  <si>
    <t>2.12</t>
  </si>
  <si>
    <t>2.13</t>
  </si>
  <si>
    <t>2.14</t>
  </si>
  <si>
    <t>2.15</t>
  </si>
  <si>
    <t>2.16</t>
  </si>
  <si>
    <t>2.17</t>
  </si>
  <si>
    <t>3</t>
  </si>
  <si>
    <t>Fundações</t>
  </si>
  <si>
    <t>3.1</t>
  </si>
  <si>
    <t>100897-SINAPI</t>
  </si>
  <si>
    <t>Estaca escavada mecanicamente, sem fluido estabilizante, com 40cm de diâmetro, concreto lançado por caminhão betoneira (exclusive mobilização e desmobilização). af_01/2020_pa</t>
  </si>
  <si>
    <t>3.2</t>
  </si>
  <si>
    <t>FNDE 236</t>
  </si>
  <si>
    <t>Estaca escavada mecanicamente, sem fluido estabilizante, com 40cm de diâmetro, concreto lançado por caminhão betoneira (exclusive mobilização e desmobilização) - muro</t>
  </si>
  <si>
    <t>3.3</t>
  </si>
  <si>
    <t>FNDE 237</t>
  </si>
  <si>
    <t>Estaca escavada mecanicamente, sem fluido estabilizante, com 40cm de diâmetro, concreto lançado por caminhão betoneira (exclusive mobilização e desmobilização).  reservatório</t>
  </si>
  <si>
    <t>3.4</t>
  </si>
  <si>
    <t>FNDE 238</t>
  </si>
  <si>
    <t>Estaca escavada mecanicamente, sem fluido estabilizante, com 40cm de diâmetro, concreto lançado por caminhão betoneira (exclusive mobilização e desmobilização) - estrutura metálica</t>
  </si>
  <si>
    <t>3.5</t>
  </si>
  <si>
    <t>96619-SINAPI</t>
  </si>
  <si>
    <t>Lastro de concreto magro, aplicado em blocos de coroamento ou sapatas, espessura de 5 cm. af_01/2024</t>
  </si>
  <si>
    <t>3.6</t>
  </si>
  <si>
    <t>96534-SINAPI</t>
  </si>
  <si>
    <t>Fabricação, montagem e desmontagem de fôrma para bloco de coroamento, em madeira serrada, e=25 mm, 4 utilizações. af_01/2024</t>
  </si>
  <si>
    <t>3.7</t>
  </si>
  <si>
    <t>96544-SINAPI</t>
  </si>
  <si>
    <t>Armação de bloco utilizando aço CA-50 de 6,3 mm - montagem. af_01/2024</t>
  </si>
  <si>
    <t>kg</t>
  </si>
  <si>
    <t>3.8</t>
  </si>
  <si>
    <t>96545-SINAPI</t>
  </si>
  <si>
    <t>Armação de bloco utilizando aço CA-50 de 8 mm - montagem. af_01/2024</t>
  </si>
  <si>
    <t>3.9</t>
  </si>
  <si>
    <t>96546-SINAPI</t>
  </si>
  <si>
    <t>Armação de bloco utilizando aço CA-50 de 10 mm - montagem. af_01/2024</t>
  </si>
  <si>
    <t>3.10</t>
  </si>
  <si>
    <t>92915-SINAPI</t>
  </si>
  <si>
    <t>Armação de estruturas diversas de concreto armado, exceto vigas, pilares, lajes e fundações, utilizando aço CA-60 de 5,0 mm - montagem. af_06/2022</t>
  </si>
  <si>
    <t>3.11</t>
  </si>
  <si>
    <t>104920-SINAPI</t>
  </si>
  <si>
    <t>Armação de bloco, sapata isolada, viga baldrame e sapata corrida utilizando aço CA-50 de 12,5 mm - montagem. af_01/2024</t>
  </si>
  <si>
    <t>3.12</t>
  </si>
  <si>
    <t>104921-SINAPI</t>
  </si>
  <si>
    <t>Armação de bloco, sapata isolada, viga baldrame e sapata corrida utilizando aço CA-50 de 16 mm - montagem. af_01/2024</t>
  </si>
  <si>
    <t>3.13</t>
  </si>
  <si>
    <t>104922-SINAPI</t>
  </si>
  <si>
    <t>Armação de bloco, sapata isolada e sapata corrida utilizando aço CA-50 de 20 mm - montagem. af_01/2024</t>
  </si>
  <si>
    <t>3.14</t>
  </si>
  <si>
    <t>96557-SINAPI</t>
  </si>
  <si>
    <t>Concretagem de bloco de coroamento ou viga baldrame, fck 30 Mpa, com uso de bomba - lançamento, adensamento e acabamento. af_01/2024</t>
  </si>
  <si>
    <t>3.15</t>
  </si>
  <si>
    <t>3.16</t>
  </si>
  <si>
    <t>3.17</t>
  </si>
  <si>
    <t>3.18</t>
  </si>
  <si>
    <t>3.19</t>
  </si>
  <si>
    <t>3.20</t>
  </si>
  <si>
    <t>3.21</t>
  </si>
  <si>
    <t>3.22</t>
  </si>
  <si>
    <t>3.23</t>
  </si>
  <si>
    <t>3.24</t>
  </si>
  <si>
    <t>3.25</t>
  </si>
  <si>
    <t>3.26</t>
  </si>
  <si>
    <t>3.27</t>
  </si>
  <si>
    <t>3.28</t>
  </si>
  <si>
    <t>3.29</t>
  </si>
  <si>
    <t>3.30</t>
  </si>
  <si>
    <t>3.31</t>
  </si>
  <si>
    <t>3.32</t>
  </si>
  <si>
    <t>3.33</t>
  </si>
  <si>
    <t>3.34</t>
  </si>
  <si>
    <t>94968-SINAPI</t>
  </si>
  <si>
    <t>Concreto magro para lastro, traço 1:4,5:4,5 (em massa seca de cimento/ areia média/ brita 1) - preparo mecânico com betoneira 600 l. af_05/2021</t>
  </si>
  <si>
    <t>3.35</t>
  </si>
  <si>
    <t>96536-SINAPI</t>
  </si>
  <si>
    <t>Fabricação, montagem e desmontagem de fôrma para viga baldrame, em madeira serrada, e=25 mm, 4 utilizações. af_01/2024</t>
  </si>
  <si>
    <t>3.36</t>
  </si>
  <si>
    <t>104917-SINAPI</t>
  </si>
  <si>
    <t>Armação de sapata isolada, viga baldrame e sapata corrida utilizando aço CA-50 de 6,3 mm - montagem. af_01/2024</t>
  </si>
  <si>
    <t>3.37</t>
  </si>
  <si>
    <t>104918-SINAPI</t>
  </si>
  <si>
    <t>Armação de sapata isolada, viga baldrame e sapata corrida utilizando aço CA-50 de 8 mm - montagem. af_01/2024</t>
  </si>
  <si>
    <t>3.38</t>
  </si>
  <si>
    <t>104919-SINAPI</t>
  </si>
  <si>
    <t>Armação de sapata isolada, viga baldrame e sapata corrida utilizando aço CA-50 de 10 mm - montagem. af_01/2024</t>
  </si>
  <si>
    <t>3.39</t>
  </si>
  <si>
    <t>3.40</t>
  </si>
  <si>
    <t>3.41</t>
  </si>
  <si>
    <t>3.42</t>
  </si>
  <si>
    <t>3.43</t>
  </si>
  <si>
    <t>3.44</t>
  </si>
  <si>
    <t>3.45</t>
  </si>
  <si>
    <t>3.46</t>
  </si>
  <si>
    <t>3.47</t>
  </si>
  <si>
    <t>3.48</t>
  </si>
  <si>
    <t>3.49</t>
  </si>
  <si>
    <t>3.50</t>
  </si>
  <si>
    <t>3.51</t>
  </si>
  <si>
    <t>3.52</t>
  </si>
  <si>
    <t>3.53</t>
  </si>
  <si>
    <t>3.54</t>
  </si>
  <si>
    <t>3.55</t>
  </si>
  <si>
    <t>3.56</t>
  </si>
  <si>
    <t>97086-SINAPI</t>
  </si>
  <si>
    <t>Fabricação, montagem e desmontagem de forma para radier, piso de concreto ou laje sobre solo, em madeira serrada, 4 utilizações. af_09/2021</t>
  </si>
  <si>
    <t>3.57</t>
  </si>
  <si>
    <t>3.58</t>
  </si>
  <si>
    <t>97096-SINAPI</t>
  </si>
  <si>
    <t>Concretagem de radier, piso de concreto ou laje sobre solo, fck 30 Mpa - lançamento, adensamento e acabamento. af_09/2021</t>
  </si>
  <si>
    <t>3.59</t>
  </si>
  <si>
    <t>3.60</t>
  </si>
  <si>
    <t>3.61</t>
  </si>
  <si>
    <t>3.62</t>
  </si>
  <si>
    <t>3.63</t>
  </si>
  <si>
    <t>4</t>
  </si>
  <si>
    <t>Superestrutura</t>
  </si>
  <si>
    <t>4.1</t>
  </si>
  <si>
    <t>92443-SINAPI</t>
  </si>
  <si>
    <t>Montagem e desmontagem de fôrma de pilares retangulares e estruturas similares, pé-direito simples, em chapa de madeira compensada plastificada, 18 utilizações. af_09/2020</t>
  </si>
  <si>
    <t>4.2</t>
  </si>
  <si>
    <t>92760-SINAPI</t>
  </si>
  <si>
    <t>Armação de pilar ou viga de estrutura convencional de concreto armado utilizando aço CA-50 de 6,3 mm - montagem. af_06/2022</t>
  </si>
  <si>
    <t>4.3</t>
  </si>
  <si>
    <t>92762-SINAPI</t>
  </si>
  <si>
    <t>Armação de pilar ou viga de estrutura convencional de concreto armado utilizando aço CA-50 de 10,0 mm - montagem. af_06/2022</t>
  </si>
  <si>
    <t>4.4</t>
  </si>
  <si>
    <t>92763-SINAPI</t>
  </si>
  <si>
    <t>Armação de pilar ou viga de estrutura convencional de concreto armado utilizando aço CA-50 de 12,5 mm - montagem. af_06/2022</t>
  </si>
  <si>
    <t>4.5</t>
  </si>
  <si>
    <t>92764-SINAPI</t>
  </si>
  <si>
    <t>Armação de pilar ou viga de estrutura convencional de concreto armado utilizando aço CA-50 de 16,0 mm - montagem. af_06/2022</t>
  </si>
  <si>
    <t>4.6</t>
  </si>
  <si>
    <t>92765-SINAPI</t>
  </si>
  <si>
    <t>Armação de pilar ou viga de estrutura convencional de concreto armado utilizando aço CA-50 de 20,0 mm - montagem. af_06/2022</t>
  </si>
  <si>
    <t>4.7</t>
  </si>
  <si>
    <t>92759-SINAPI</t>
  </si>
  <si>
    <t>Armação de pilar ou viga de estrutura convencional de concreto armado utilizando aço CA-60 de 5,0 mm - montagem. af_06/2022</t>
  </si>
  <si>
    <t>4.8</t>
  </si>
  <si>
    <t>FNDE 239</t>
  </si>
  <si>
    <t>Concretagem de pilares, fck = 30 Mpa, com uso de bomba - lançamento, adensamento e acabamento.</t>
  </si>
  <si>
    <t>4.9</t>
  </si>
  <si>
    <t>4.10</t>
  </si>
  <si>
    <t>4.11</t>
  </si>
  <si>
    <t>4.12</t>
  </si>
  <si>
    <t>4.13</t>
  </si>
  <si>
    <t>4.14</t>
  </si>
  <si>
    <t>4.15</t>
  </si>
  <si>
    <t>4.16</t>
  </si>
  <si>
    <t>4.17</t>
  </si>
  <si>
    <t>92479-SINAPI</t>
  </si>
  <si>
    <t>Montagem e desmontagem de fôrma de viga, escoramento com garfo de madeira, pé-direito simples, em chapa de madeira plastificada, 18 utilizações. af_09/2020</t>
  </si>
  <si>
    <t>4.18</t>
  </si>
  <si>
    <t>4.19</t>
  </si>
  <si>
    <t>92761-SINAPI</t>
  </si>
  <si>
    <t>Armação de pilar ou viga de estrutura convencional de concreto armado utilizando aço CA-50 de 8,0 mm - montagem. af_06/2022</t>
  </si>
  <si>
    <t>4.20</t>
  </si>
  <si>
    <t>4.21</t>
  </si>
  <si>
    <t>4.22</t>
  </si>
  <si>
    <t>4.23</t>
  </si>
  <si>
    <t>4.24</t>
  </si>
  <si>
    <t>4.25</t>
  </si>
  <si>
    <t>FNDE 240</t>
  </si>
  <si>
    <t>Concretagem de vigas e lajes, fck=30 Mpa, para lajes maciças ou nervuradas com uso de bomba - lançamento, adensamento e acabamento.</t>
  </si>
  <si>
    <t>4.26</t>
  </si>
  <si>
    <t>4.27</t>
  </si>
  <si>
    <t>4.28</t>
  </si>
  <si>
    <t>4.29</t>
  </si>
  <si>
    <t>4.30</t>
  </si>
  <si>
    <t>4.31</t>
  </si>
  <si>
    <t>4.32</t>
  </si>
  <si>
    <t>93184-SINAPI</t>
  </si>
  <si>
    <t>Verga pré-moldada com até 1,5 m de vão, espessura de *20* cm. af_03/2024</t>
  </si>
  <si>
    <t>4.33</t>
  </si>
  <si>
    <t>92526-SINAPI</t>
  </si>
  <si>
    <t>Montagem e desmontagem de fôrma de laje maciça, pé-direito simples, em chapa de madeira compensada plastificada, 10 utilizações. af_09/2020</t>
  </si>
  <si>
    <t>4.34</t>
  </si>
  <si>
    <t>97113-SINAPI</t>
  </si>
  <si>
    <t>Aplicação de lona plástica para execução de pavimentos de concreto. af_04/2022</t>
  </si>
  <si>
    <t>4.35</t>
  </si>
  <si>
    <t>97088-SINAPI</t>
  </si>
  <si>
    <t>Armação para execução de radier, piso de concreto ou laje sobre solo, com uso de tela q-92. af_09/2021</t>
  </si>
  <si>
    <t>4.36</t>
  </si>
  <si>
    <t>101747-SINAPI</t>
  </si>
  <si>
    <t>Piso em concreto 20 Mpa preparo mecânico, espessura 7cm. af_09/2020</t>
  </si>
  <si>
    <t>4.37</t>
  </si>
  <si>
    <t>100324-SINAPI</t>
  </si>
  <si>
    <t>Lastro com material granular (pedra britada n.1 e pedra britada n.2), aplicado em pisos ou lajes sobre solo, espessura de *10 cm*. af_01/2024</t>
  </si>
  <si>
    <t>4.38</t>
  </si>
  <si>
    <t>92514-SINAPI</t>
  </si>
  <si>
    <t>Montagem e desmontagem de fôrma de laje maciça, pé-direito simples, em chapa de madeira compensada resinada, 4 utilizações. af_09/2020</t>
  </si>
  <si>
    <t>4.39</t>
  </si>
  <si>
    <t>92769-SINAPI</t>
  </si>
  <si>
    <t>Armação de laje de estrutura convencional de concreto armado utilizando aço CA-50 de 6,3 mm - montagem. af_06/2022</t>
  </si>
  <si>
    <t>4.40</t>
  </si>
  <si>
    <t>92768-SINAPI</t>
  </si>
  <si>
    <t>Armação de laje de estrutura convencional de concreto armado utilizando aço CA-60 de 5,0 mm - montagem. af_06/2022</t>
  </si>
  <si>
    <t>4.41</t>
  </si>
  <si>
    <t>4.42</t>
  </si>
  <si>
    <t>4.43</t>
  </si>
  <si>
    <t>4.44</t>
  </si>
  <si>
    <t>4.45</t>
  </si>
  <si>
    <t>4.46</t>
  </si>
  <si>
    <t>92770-SINAPI</t>
  </si>
  <si>
    <t>Armação de laje de estrutura convencional de concreto armado utilizando aço CA-50 de 8,0 mm - montagem. af_06/2022</t>
  </si>
  <si>
    <t>4.47</t>
  </si>
  <si>
    <t>4.48</t>
  </si>
  <si>
    <t>4.49</t>
  </si>
  <si>
    <t>97083-SINAPI</t>
  </si>
  <si>
    <t>CoMpactação mecânica de solo para execução de radier, piso de concreto ou laje sobre solo, com coMpactador de solos a percussão. af_09/2021</t>
  </si>
  <si>
    <t>4.50</t>
  </si>
  <si>
    <t>96622-SINAPI</t>
  </si>
  <si>
    <t>Lastro com material granular, aplicado em pisos ou lajes sobre solo, espessura de *5 cm*. af_01/2024</t>
  </si>
  <si>
    <t>4.51</t>
  </si>
  <si>
    <t>97087-SINAPI</t>
  </si>
  <si>
    <t>Camada separadora para execução de radier, piso de concreto ou laje sobre solo, em lona plástica. af_09/2021</t>
  </si>
  <si>
    <t>4.52</t>
  </si>
  <si>
    <t>94991-SINAPI</t>
  </si>
  <si>
    <t>Execução de passeio (calçada) ou piso de concreto com concreto moldado in loco, usinado c20, acabamento convencional, não armado. af_08/2022</t>
  </si>
  <si>
    <t>4.53</t>
  </si>
  <si>
    <t>4.54</t>
  </si>
  <si>
    <t>4.55</t>
  </si>
  <si>
    <t>4.56</t>
  </si>
  <si>
    <t>5</t>
  </si>
  <si>
    <t>Sistema de Vedação Vertical</t>
  </si>
  <si>
    <t>5.1</t>
  </si>
  <si>
    <t>101161-SINAPI</t>
  </si>
  <si>
    <t>Alvenaria de vedação com elemento vazado de concreto (cobogó) de 7x50x50cm e argamassa de assentamento com preparo em betoneira. af_05/2020</t>
  </si>
  <si>
    <t>5.2</t>
  </si>
  <si>
    <t>103324-SINAPI</t>
  </si>
  <si>
    <t>Alvenaria de vedação de blocos cerâmicos furados na vertical de 14x19x39 cm (espessura 14 cm) e argamassa de assentamento com preparo em betoneira. af_12/2021</t>
  </si>
  <si>
    <t>5.3</t>
  </si>
  <si>
    <t>103322-SINAPI</t>
  </si>
  <si>
    <t>Alvenaria de vedação de blocos cerâmicos furados na vertical de 9x19x39 cm (espessura 9 cm) e argamassa de assentamento com preparo em betoneira. af_12/2021</t>
  </si>
  <si>
    <t>5.4</t>
  </si>
  <si>
    <t>103327-SINAPI</t>
  </si>
  <si>
    <t>Alvenaria de vedação de blocos cerâmicos furados na vertical de 19x19x39 cm (espessura 19 cm) e argamassa de assentamento com preparo manual. af_12/2021</t>
  </si>
  <si>
    <t>5.5</t>
  </si>
  <si>
    <t>103328-SINAPI</t>
  </si>
  <si>
    <t>Alvenaria de vedação de blocos cerâmicos furados na horizontal de 9x19x19 cm (espessura 9 cm) e argamassa de assentamento com preparo em betoneira. af_12/2021</t>
  </si>
  <si>
    <t>5.6</t>
  </si>
  <si>
    <t>5.7</t>
  </si>
  <si>
    <t>102253-SINAPI</t>
  </si>
  <si>
    <t>Divisoria sanitária, tipo cabine, em granito cinza polido, esp = 3cm, assentado com argamassa colante ac iii-e, exclusive ferragens. af_01/2021</t>
  </si>
  <si>
    <t>5.8</t>
  </si>
  <si>
    <t>FNDE 63</t>
  </si>
  <si>
    <t>Divisória articulada de 70 mm de espessura em mdf, revestido em laminado melamínico</t>
  </si>
  <si>
    <t>5.9</t>
  </si>
  <si>
    <t>96370-SINAPI</t>
  </si>
  <si>
    <t>Parede com sistema em chapas de gesso para drywall, uso interno, com uma face simples e estrutura metálica com guias simples, sem vãos. af_07/2023_ps</t>
  </si>
  <si>
    <t>5.10</t>
  </si>
  <si>
    <t>FNDE 129</t>
  </si>
  <si>
    <t>Instalação de box de vidro temperado, e = 10 mm, encaixado em perfil u</t>
  </si>
  <si>
    <t>5.11</t>
  </si>
  <si>
    <t>FNDE 62</t>
  </si>
  <si>
    <t>Fechamento em placa cimentícia, espessura 10 mm</t>
  </si>
  <si>
    <t>5.12</t>
  </si>
  <si>
    <t>5.13</t>
  </si>
  <si>
    <t>5.14</t>
  </si>
  <si>
    <t>5.15</t>
  </si>
  <si>
    <t>6</t>
  </si>
  <si>
    <t>Esquadrias</t>
  </si>
  <si>
    <t>6.1</t>
  </si>
  <si>
    <t>FNDE 130</t>
  </si>
  <si>
    <t>Pm1 - kit de porta de madeira frisada, semi-oca (leve ou média), padrão médio, 80x210cm, espessura de 3,5cm, itens inclusos: dobradiças, montagem e instalação de batente, fechadura com execução do furo - fornecimento e instalação</t>
  </si>
  <si>
    <t>6.2</t>
  </si>
  <si>
    <t>FNDE 131</t>
  </si>
  <si>
    <t>Pm2 - kit de porta de madeira tipo veneziana, 80x210cm (espessura de 3cm), padrão médio, itens inclusos: dobradiças, montagem e instalação de batente, fechadura com execução do furo - fornecimento e instalação.</t>
  </si>
  <si>
    <t>6.3</t>
  </si>
  <si>
    <t>FNDE 132</t>
  </si>
  <si>
    <t>Pm3 - kit de porta de madeira frisada, semi-oca (leve ou média), padrão médio, 80x210cm, espessura de 3,5cm, itens inclusos: dobradiças, montagem e instalação de batente, fechadura com execução do furo - fornecimento e instalação</t>
  </si>
  <si>
    <t>6.4</t>
  </si>
  <si>
    <t>FNDE 133</t>
  </si>
  <si>
    <t>Instalação de vidro liso incolor esquadria pm3 , e = 6 mm, em esquadria de madeira, fixado com baguete</t>
  </si>
  <si>
    <t>6.5</t>
  </si>
  <si>
    <t>100705-SINAPI</t>
  </si>
  <si>
    <t>Tarjeta tipo livre/ocupado para porta de banheiro. af_12/2019</t>
  </si>
  <si>
    <t>6.6</t>
  </si>
  <si>
    <t>100866-SINAPI</t>
  </si>
  <si>
    <t>Barra de apoio reta, em aco inox polido, comprimento 60cm, fixada na parede - fornecimento e instalação. af_01/2020</t>
  </si>
  <si>
    <t>6.7</t>
  </si>
  <si>
    <t>FNDE 04</t>
  </si>
  <si>
    <t>Chapa metálica (alumínio) 0,90 m x 0,40 m, espessura 1 mm para as portas</t>
  </si>
  <si>
    <t>6.8</t>
  </si>
  <si>
    <t>FNDE 134</t>
  </si>
  <si>
    <t>Porta de abrir - pa1 - 100 x 210 cm em chapa de alumínio, tipo veneziana com guarnição, fixação com parafusos - fornecimento e instalação - conforme projeto de esquadrias</t>
  </si>
  <si>
    <t>6.9</t>
  </si>
  <si>
    <t>FNDE 135</t>
  </si>
  <si>
    <t>Porta de abrir - pa2 - 90 x 210 cm em chapa de alumínio, tipo veneziana com guarnição, fixação com parafusos - fornecimento e instalação - conforme projeto de esquadrias</t>
  </si>
  <si>
    <t>6.10</t>
  </si>
  <si>
    <t>FNDE 136</t>
  </si>
  <si>
    <t>Porta de abrir - pa3 - 90 x 210 cm em chapa de alumínio, tipo veneziana com guarnição, fixação com parafusos - fornecimento e instalação - conforme projeto de esquadrias</t>
  </si>
  <si>
    <t>6.11</t>
  </si>
  <si>
    <t>FNDE 137</t>
  </si>
  <si>
    <t>Porta de abrir - pa4 - 80 x 165 cm em chapa de alumínio, tipo veneziana com guarnição, fixação com parafusos - fornecimento e instalação - conforme projeto de esquadrias</t>
  </si>
  <si>
    <t>6.12</t>
  </si>
  <si>
    <t>FNDE 138</t>
  </si>
  <si>
    <t>Porta de abrir - pa5 - 70 x 165 cm em chapa de alumínio, tipo veneziana com guarnição, fixação com parafusos - fornecimento e instalação - conforme projeto de esquadrias</t>
  </si>
  <si>
    <t>6.13</t>
  </si>
  <si>
    <t>FNDE 139</t>
  </si>
  <si>
    <t>Porta de abrir - pa6 - 170 x 215 + 70 cm em chapa de alumínio com bandeira e vidro - conforme projeto de esquadrias, inclusive ferragens e vidro monolítico</t>
  </si>
  <si>
    <t>6.14</t>
  </si>
  <si>
    <t>FNDE 140</t>
  </si>
  <si>
    <t>Porta de correr - pa7 - 420 x 215 + 70 cm em chapa de alumínio com bandeira e vidro - conforme projeto de esquadrias, inclusive ferragens e vidro</t>
  </si>
  <si>
    <t>6.15</t>
  </si>
  <si>
    <t>FNDE 141</t>
  </si>
  <si>
    <t>Porta de correr - pa8 - 210 x 215 + 70 cm em chapa de alumínio com bandeira e vidro - conforme projeto de esquadrias, inclusive ferragens e vidro</t>
  </si>
  <si>
    <t>6.16</t>
  </si>
  <si>
    <t>FNDE 142</t>
  </si>
  <si>
    <t>Porta de abrir - pa9 - 120 x 210 + 65 cm em chapa de alumínio com bandeira e veneziana - conforme projeto de esquadrias, inclusive ferragens</t>
  </si>
  <si>
    <t>6.17</t>
  </si>
  <si>
    <t>FNDE 143</t>
  </si>
  <si>
    <t>Porta de correr - pa10 - 175 x 230 cm em chapa de alumínio com veneziana - conforme projeto de esquadrias, inclusive ferragens</t>
  </si>
  <si>
    <t>6.18</t>
  </si>
  <si>
    <t>FNDE 144</t>
  </si>
  <si>
    <t>Porta de correr - pa11- 230 x 240 cm em chapa de alumínio com veneziana - conforme projeto de esquadrias, inclusive ferragens</t>
  </si>
  <si>
    <t>6.19</t>
  </si>
  <si>
    <t>FNDE 145</t>
  </si>
  <si>
    <t>Janela de alumínio - ja-1 - 210 x 130 cm completa, conforme projeto de esquadrias - guilhotina - incluso vidro</t>
  </si>
  <si>
    <t>6.20</t>
  </si>
  <si>
    <t>FNDE 146</t>
  </si>
  <si>
    <t>Janela de alumínio - ja-2 - 150 x 140 cm completa, conforme projeto de esquadrias - correr - incluso vidro</t>
  </si>
  <si>
    <t>6.21</t>
  </si>
  <si>
    <t>FNDE 147</t>
  </si>
  <si>
    <t>Janela de alumínio - ja-3 - 280 x 205 cm completa, conforme projeto de esquadrias - correr com bandeira - incluso vidro</t>
  </si>
  <si>
    <t>6.22</t>
  </si>
  <si>
    <t>FNDE 148</t>
  </si>
  <si>
    <t>Janela de alumínio - ja-4 - 280 x 185 cm completa, conforme projeto de esquadrias - correr com bandeira - incluso vidro monilítico</t>
  </si>
  <si>
    <t>6.23</t>
  </si>
  <si>
    <t>FNDE 149</t>
  </si>
  <si>
    <t>Janela de alumínio - ja-5 - 350 x 185 cm completa, conforme projeto de esquadrias - correr com bandeira - incluso vidro</t>
  </si>
  <si>
    <t>6.24</t>
  </si>
  <si>
    <t>FNDE 151</t>
  </si>
  <si>
    <t>Janela de alumínio - ja-6, 350 x 120 cm completa, conforme projeto de esquadrias - fixa - incluso vidro</t>
  </si>
  <si>
    <t>6.25</t>
  </si>
  <si>
    <t>FNDE 152</t>
  </si>
  <si>
    <t>Janela de alumínio - ja-7 - 280 x 230 cm completa, conforme projeto de esquadrias - fixa com bandeira - incluso vidro</t>
  </si>
  <si>
    <t>6.26</t>
  </si>
  <si>
    <t>FNDE 153</t>
  </si>
  <si>
    <t>6.27</t>
  </si>
  <si>
    <t>FNDE 154</t>
  </si>
  <si>
    <t>Janela de alumínio - ja-9 - 85 x 210 cm completa, conforme projeto de esquadrias maxim-ar - incluso vidro</t>
  </si>
  <si>
    <t>6.28</t>
  </si>
  <si>
    <t>FNDE 155</t>
  </si>
  <si>
    <t>Janela de alumínio - ja-10 - 150 x 60 cm completa, conforme projeto de esquadrias - maxim-ar - incluso vidro</t>
  </si>
  <si>
    <t>6.29</t>
  </si>
  <si>
    <t>FNDE 156</t>
  </si>
  <si>
    <t>Janela de alumínio - ja-11 - 150 x 80 cm completa, conforme projeto de esquadrias - maxim-ar - incluso vidro</t>
  </si>
  <si>
    <t>6.30</t>
  </si>
  <si>
    <t>FNDE 157</t>
  </si>
  <si>
    <t>Janela de alumínio - ja-12 - 280 x 80 cm completa, conforme projeto de esquadrias - maxim-ar - incluso vidro</t>
  </si>
  <si>
    <t>6.31</t>
  </si>
  <si>
    <t>FNDE 158</t>
  </si>
  <si>
    <t>Janela de alumínio - ja-13 - 280 x 60 cm completa, conforme projeto de esquadrias - maxim-ar - incluso vidro</t>
  </si>
  <si>
    <t>6.32</t>
  </si>
  <si>
    <t>FNDE 159</t>
  </si>
  <si>
    <t>Janela de alumínio - ja-14 - 280 x 185 cm completa, conforme projeto de esquadrias - maxim-ar - incluso vidro monolítico</t>
  </si>
  <si>
    <t>6.33</t>
  </si>
  <si>
    <t>FNDE 160</t>
  </si>
  <si>
    <t>Janela de alumínio - ja-15 - 350 x 80 cm completa, conforme projeto de esquadrias - maxim-ar -incluso vidro</t>
  </si>
  <si>
    <t>6.34</t>
  </si>
  <si>
    <t>FNDE 05</t>
  </si>
  <si>
    <t>Tela tipo mosquiteiro - fixada na esquadria - conforme projeto de esquadrias</t>
  </si>
  <si>
    <t>6.35</t>
  </si>
  <si>
    <t>FNDE 12</t>
  </si>
  <si>
    <t>Espelho cristal, espessura 4mm, com parafusos de fixação, sem moldura</t>
  </si>
  <si>
    <t>6.36</t>
  </si>
  <si>
    <t>FNDE 100</t>
  </si>
  <si>
    <t>P01 - portão metálico de abrir,  3,50 x 2,20 m,  com chapa metálica carbono perfurada, incluso pintura, conforme projeto de esquadrias</t>
  </si>
  <si>
    <t>6.37</t>
  </si>
  <si>
    <t>FNDE 102</t>
  </si>
  <si>
    <t>P02 - portão metálico tipo gradil 3,40 x  2,38 m , malha 5 x 20cm - fio 5,00mm, revestidos em poliester por processo de pintura eletrostática (gradil), na cor branca - fornecimento e instalação</t>
  </si>
  <si>
    <t>6.38</t>
  </si>
  <si>
    <t>FNDE 101</t>
  </si>
  <si>
    <t>P03 - portão metálico de abrir,  1,80 x 1,80 m,  com chapa metálica carbono perfurada, incluso pintura, conforme projeto de esquadrias</t>
  </si>
  <si>
    <t>6.39</t>
  </si>
  <si>
    <t>FNDE 103</t>
  </si>
  <si>
    <t>P04 - portão metálico nylofor 0,90 x  2,03 m , malha 5 x 20cm - fio 5,00mm, revestidos em poliester por processo de pintura eletrostática (gradil), na cor branca - fornecimento e instalação</t>
  </si>
  <si>
    <t>6.40</t>
  </si>
  <si>
    <t>FNDE 105</t>
  </si>
  <si>
    <t>Fechamento em chapa metálica perfurada, incluso pintura, conforme projeto (gr1, gr2)</t>
  </si>
  <si>
    <t>6.41</t>
  </si>
  <si>
    <t>FNDE 104</t>
  </si>
  <si>
    <t>Gradil metálico e tela de aço galvanizado fio 12 bwg, malha 2" - jardim vertical</t>
  </si>
  <si>
    <t>6.42</t>
  </si>
  <si>
    <t>FNDE 61</t>
  </si>
  <si>
    <t>Fechamento com chapa metálica perfurada, incluso pintura, conforme projeto</t>
  </si>
  <si>
    <t>7</t>
  </si>
  <si>
    <t>Sistemas de Cobertura</t>
  </si>
  <si>
    <t>7.1</t>
  </si>
  <si>
    <t>FNDE 20</t>
  </si>
  <si>
    <t>Telha termoisolante revestida em aco galvalume, face superior trapezoidal e face inferior plana (nao inclui acessorios de fixacao), revest com espessura de 0,50 mm, com pre-pintura de cor branca nas duas faces, nucleo em poliiocianurato (pir) com espessura de 50 mm</t>
  </si>
  <si>
    <t>7.2</t>
  </si>
  <si>
    <t>FNDE 64</t>
  </si>
  <si>
    <t>Chapa policarbonato alveolar cristal esp.= 6mm</t>
  </si>
  <si>
    <t>7.3</t>
  </si>
  <si>
    <t>FNDE 161</t>
  </si>
  <si>
    <t>Calha em chapa de aço galvanizado (30x15 cm)</t>
  </si>
  <si>
    <t>7.4</t>
  </si>
  <si>
    <t>FNDE 162</t>
  </si>
  <si>
    <t>Calha em chapa de aço galvanizado (35x15cm)</t>
  </si>
  <si>
    <t>7.5</t>
  </si>
  <si>
    <t>FNDE 163</t>
  </si>
  <si>
    <t>Calha em chapa de aço galvanizado (35x20cm)</t>
  </si>
  <si>
    <t>7.6</t>
  </si>
  <si>
    <t>FNDE 164</t>
  </si>
  <si>
    <t>Calha em chapa de aço galvanizado (42,5x15cm)</t>
  </si>
  <si>
    <t>7.7</t>
  </si>
  <si>
    <t>FNDE 165</t>
  </si>
  <si>
    <t>Calha em chapa de aço galvanizado (45x15cm)</t>
  </si>
  <si>
    <t>7.8</t>
  </si>
  <si>
    <t>FNDE 166</t>
  </si>
  <si>
    <t>Calha em chapa de aço galvanizado (40x20cm)</t>
  </si>
  <si>
    <t>7.9</t>
  </si>
  <si>
    <t>FNDE 65</t>
  </si>
  <si>
    <t>Cumeeira normal para telha trapezoidal de aço, e = 0,5 mm, incluso acessórios de fixação e içamento</t>
  </si>
  <si>
    <t>7.10</t>
  </si>
  <si>
    <t>FNDE 167</t>
  </si>
  <si>
    <t>Pingadeira em chapa de aço galvanizado</t>
  </si>
  <si>
    <t>7.11</t>
  </si>
  <si>
    <t>FNDE 168</t>
  </si>
  <si>
    <t>Rufo-pingadeira em chapa de aço galvanizado</t>
  </si>
  <si>
    <t>7.12</t>
  </si>
  <si>
    <t>FNDE 169</t>
  </si>
  <si>
    <t>Rufo em chapa de aço galvanizado</t>
  </si>
  <si>
    <t>7.13</t>
  </si>
  <si>
    <t>FNDE 170</t>
  </si>
  <si>
    <t>Contra-rufo lateral acabamento calha em chapa metálica dobrada, desenvolvimento 39 cm</t>
  </si>
  <si>
    <t>7.14</t>
  </si>
  <si>
    <t>94213-SINAPI</t>
  </si>
  <si>
    <t>Telhamento com telha de aço/alumínio e = 0,5 mm, com até 2 águas, incluso içamento. af_07/2019</t>
  </si>
  <si>
    <t>7.15</t>
  </si>
  <si>
    <t>7.16</t>
  </si>
  <si>
    <t>FNDE 171</t>
  </si>
  <si>
    <t>Telhamento com telha de aço/alumínio e = 0,5 mm, telha metálica perfurada para fechamento, incluso içamento</t>
  </si>
  <si>
    <t>8</t>
  </si>
  <si>
    <t>Impermeabilização</t>
  </si>
  <si>
    <t>8.1</t>
  </si>
  <si>
    <t>FNDE 172</t>
  </si>
  <si>
    <t>Impermeabilização de viga baldrame com emulsão asfáltica, 2 demãos</t>
  </si>
  <si>
    <t>8.2</t>
  </si>
  <si>
    <t>FNDE 173</t>
  </si>
  <si>
    <t>Impermeabilização da laje com emulsão asfáltica, 2 demãos</t>
  </si>
  <si>
    <t>8.3</t>
  </si>
  <si>
    <t>FNDE 174</t>
  </si>
  <si>
    <t>Impermeabilização de piso com emulsão asfáltica, 2 demãos</t>
  </si>
  <si>
    <t>8.4</t>
  </si>
  <si>
    <t>FNDE 175</t>
  </si>
  <si>
    <t>Impermeabilização da parede com emulsão asfáltica, 2 demãos</t>
  </si>
  <si>
    <t>8.5</t>
  </si>
  <si>
    <t>87755-SINAPI</t>
  </si>
  <si>
    <t>Contrapiso em argamassa traço 1:4 (cimento e areia), preparo mecânico com betoneira 400 l, aplicado em áreas molhadas sobre impermeabilização, acabamento não reforçado, espessura 3cm. af_07/2021</t>
  </si>
  <si>
    <t>8.6</t>
  </si>
  <si>
    <t>98565-SINAPI</t>
  </si>
  <si>
    <t>Proteção mecânica de superficie horizontal com argamassa de cimento e areia, traço 1:3, e=3cm. af_09/2023</t>
  </si>
  <si>
    <t>9</t>
  </si>
  <si>
    <t>Revestimentos Interno e Externo</t>
  </si>
  <si>
    <t>9.1</t>
  </si>
  <si>
    <t>FNDE 176</t>
  </si>
  <si>
    <t>Chapisco aplicado em alvenarias e estruturas de concreto externas, com colher de pedreiro. argamassa traço 1:3 com preparo em betoneira 400l. - externo</t>
  </si>
  <si>
    <t>9.2</t>
  </si>
  <si>
    <t>FNDE 177</t>
  </si>
  <si>
    <t>Chapisco aplicado em alvenarias e estruturas de concreto externas, com colher de pedreiro. argamassa traço 1:3 com preparo em betoneira 400l. - interno</t>
  </si>
  <si>
    <t>9.3</t>
  </si>
  <si>
    <t>FNDE 178</t>
  </si>
  <si>
    <t>Emboço ou massa única em argamassa traço 1:2:8, preparo mecânico com betoneira 400 l, aplicada manualmente em panos cegos - revestimento interno (sem presença de vãos), espessura de 25 mm</t>
  </si>
  <si>
    <t>9.4</t>
  </si>
  <si>
    <t>FNDE 179</t>
  </si>
  <si>
    <t>Emboço ou massa única em argamassa traço 1:2:8, preparo mecânico com betoneira 400 l, aplicada manualmente em panos cegos - revestimento externo (sem presença de vãos), espessura de 25 mm</t>
  </si>
  <si>
    <t>9.5</t>
  </si>
  <si>
    <t>87273-SINAPI</t>
  </si>
  <si>
    <t>Revestimento cerâmico para paredes internas com placas tipo esmaltada extra  de dimensões 33x45 cm aplicadas na altura inteira das paredes. af_02/2023_pe</t>
  </si>
  <si>
    <t>9.6</t>
  </si>
  <si>
    <t>FNDE 180</t>
  </si>
  <si>
    <t>Revestimento cerâmico para paredes com placas tipo esmaltada extra de dimensões 10x10 cm, cor cinza claroaplicadas na altura inteira das paredes.</t>
  </si>
  <si>
    <t>9.7</t>
  </si>
  <si>
    <t>FNDE 181</t>
  </si>
  <si>
    <t>Revestimento cerâmico para paredes com placas tipo esmaltada extra de dimensões 10x10 cm, cor laranja aplicadas na altura inteira das paredes.</t>
  </si>
  <si>
    <t>9.8</t>
  </si>
  <si>
    <t>FNDE 245</t>
  </si>
  <si>
    <t>Roda meio em madeira, altura 7cm, fixado com cola</t>
  </si>
  <si>
    <t>9.9</t>
  </si>
  <si>
    <t>96114-SINAPI</t>
  </si>
  <si>
    <t>Forro em drywall, para ambientes comerciais, inclusive estrutura birecional de fixação. af_08/2023_ps</t>
  </si>
  <si>
    <t>9.10</t>
  </si>
  <si>
    <t>FNDE 18</t>
  </si>
  <si>
    <t>Forro de fibra mineral em placas de 625 x 625 mm, e = 15 mm, borda reta, com pintura antimofo, apoiado em perfil de aco galvanizado com 24 mm de base - instalado</t>
  </si>
  <si>
    <t>9.11</t>
  </si>
  <si>
    <t>FNDE 66</t>
  </si>
  <si>
    <t>Forro de tela ondulada em arame galvanizado - cor natural</t>
  </si>
  <si>
    <t>9.12</t>
  </si>
  <si>
    <t>87879-SINAPI</t>
  </si>
  <si>
    <t>Chapisco aplicado em alvenarias e estruturas de concreto internas, com colher de pedreiro.  argamassa traço 1:3 com preparo em betoneira 400l. af_10/2022</t>
  </si>
  <si>
    <t>9.13</t>
  </si>
  <si>
    <t>87792-SINAPI</t>
  </si>
  <si>
    <t>Emboço ou massa única em argamassa traço 1:2:8, preparo mecânico com betoneira 400 l, aplicada manualmente em panos cegos de fachada (sem presença de vãos), espessura de 25 mm. af_08/2022</t>
  </si>
  <si>
    <t>10</t>
  </si>
  <si>
    <t>Sistemas de Pisos</t>
  </si>
  <si>
    <t>10.1</t>
  </si>
  <si>
    <t>FNDE 182</t>
  </si>
  <si>
    <t>Contrapiso de concreto não-estrutural, espessura 3 cm e preparo mecânico</t>
  </si>
  <si>
    <t>10.2</t>
  </si>
  <si>
    <t>104162-SINAPI</t>
  </si>
  <si>
    <t>Piso em granilite, marmorite ou granitina em ambientes internos, com espessura de 8 mm, incluso mistura em betoneira, colocação das juntas, aplicação do piso, 4 polimentos com politriz, estucamento, selador e cera. af_06/2022</t>
  </si>
  <si>
    <t>10.3</t>
  </si>
  <si>
    <t>10.4</t>
  </si>
  <si>
    <t>87251-SINAPI</t>
  </si>
  <si>
    <t>Revestimento cerâmico para piso com placas tipo esmaltada extra de dimensões 45x45 cm aplicada em ambientes de área maior que 10 m2. af_02/2023_pe</t>
  </si>
  <si>
    <t>10.5</t>
  </si>
  <si>
    <t>FNDE 184</t>
  </si>
  <si>
    <t>Rodapé cerâmico h= 10 cm</t>
  </si>
  <si>
    <t>10.6</t>
  </si>
  <si>
    <t>FNDE 185</t>
  </si>
  <si>
    <t>Rodapé em granitina, altura 10cm</t>
  </si>
  <si>
    <t>10.7</t>
  </si>
  <si>
    <t>98689-SINAPI</t>
  </si>
  <si>
    <t>Soleira em granito, largura 15 cm, espessura 2,0 cm. af_09/2020</t>
  </si>
  <si>
    <t>10.8</t>
  </si>
  <si>
    <t>FNDE 186</t>
  </si>
  <si>
    <t>Soleira em granito, largura 20 cm, espessura 2,0 cm</t>
  </si>
  <si>
    <t>10.9</t>
  </si>
  <si>
    <t>98682-SINAPI</t>
  </si>
  <si>
    <t>Piso cimentado, traço 1:3 (cimento e areia), acabamento rústico, espessura 3,0 cm, preparo mecânico da argamassa. af_09/2020</t>
  </si>
  <si>
    <t>10.10</t>
  </si>
  <si>
    <t>98680-SINAPI</t>
  </si>
  <si>
    <t>Piso cimentado, traço 1:3 (cimento e areia), acabamento liso, espessura 3,0 cm, preparo mecânico da argamassa. af_09/2020</t>
  </si>
  <si>
    <t>10.11</t>
  </si>
  <si>
    <t>92396-SINAPI</t>
  </si>
  <si>
    <t>Execução de passeio em piso intertravado, com bloco retangular cor natural de 20 x 10 cm, espessura 6 cm. af_10/2022</t>
  </si>
  <si>
    <t>10.12</t>
  </si>
  <si>
    <t>92391-SINAPI</t>
  </si>
  <si>
    <t>Execução de pavimento em piso intertravado, com bloco pisograma de 35 x 15 cm, espessura 6 cm. af_10/2022</t>
  </si>
  <si>
    <t>10.13</t>
  </si>
  <si>
    <t>FNDE 189</t>
  </si>
  <si>
    <t>Piso podotátil direcional, cor vermelha, de concreto, assentado sobre argamassa</t>
  </si>
  <si>
    <t>10.14</t>
  </si>
  <si>
    <t>FNDE 190</t>
  </si>
  <si>
    <t>Piso podotátil de alerta, cor vermelha, de concreto, assentado sobre argamassa</t>
  </si>
  <si>
    <t>10.15</t>
  </si>
  <si>
    <t>FNDE 191</t>
  </si>
  <si>
    <t>Piso podotátil de alerta, cor amarela, de concreto, assentado sobre argamassa</t>
  </si>
  <si>
    <t>10.16</t>
  </si>
  <si>
    <t>FNDE 10</t>
  </si>
  <si>
    <t>Colchão drenante de areia h= 30 cm</t>
  </si>
  <si>
    <t>10.17</t>
  </si>
  <si>
    <t>98504-SINAPI</t>
  </si>
  <si>
    <t>Plantio de grama batatais em placas. af_05/2018</t>
  </si>
  <si>
    <t>10.18</t>
  </si>
  <si>
    <t>94263-SINAPI</t>
  </si>
  <si>
    <t>Guia (meio-fio) concreto, moldada  in loco  em trecho reto com extrusora, 13 cm base x 22 cm altura. af_01/2024</t>
  </si>
  <si>
    <t>11</t>
  </si>
  <si>
    <t>Pinturas e Acabamentos</t>
  </si>
  <si>
    <t>11.1</t>
  </si>
  <si>
    <t>FNDE 192</t>
  </si>
  <si>
    <t>Emassamento com massa corrida pva, aplicação em teto, uma demão, lixamento manual</t>
  </si>
  <si>
    <t>11.2</t>
  </si>
  <si>
    <t>88497-SINAPI</t>
  </si>
  <si>
    <t>Emassamento com massa látex, aplicação em parede, duas demãos, lixamento manual. af_04/2023</t>
  </si>
  <si>
    <t>11.3</t>
  </si>
  <si>
    <t>FNDE 193</t>
  </si>
  <si>
    <t>Emassamento de paredes com massa acrílica, duas demãos, áreas molhadas</t>
  </si>
  <si>
    <t>11.4</t>
  </si>
  <si>
    <t>FNDE 194</t>
  </si>
  <si>
    <t>Pintura látex pva, aplicação manual em paredes, duas demãos, cor branco gelo</t>
  </si>
  <si>
    <t>11.5</t>
  </si>
  <si>
    <t>88488-SINAPI</t>
  </si>
  <si>
    <t>Pintura látex acrílica premium, aplicação manual em teto, duas demãos. af_04/2023</t>
  </si>
  <si>
    <t>11.6</t>
  </si>
  <si>
    <t>FNDE 196</t>
  </si>
  <si>
    <t>Pintura látex acrílica, sobre reboco liso, cor cinza claro, aplicação manual em paredes, duas demãos</t>
  </si>
  <si>
    <t>11.7</t>
  </si>
  <si>
    <t>FNDE 197</t>
  </si>
  <si>
    <t>Pintura látex acrílica, sobre reboco liso, cor laranja, aplicação manual em paredes, duas demãos</t>
  </si>
  <si>
    <t>11.8</t>
  </si>
  <si>
    <t>FNDE 198</t>
  </si>
  <si>
    <t>Pintura látex acrílica, sobre massa acrílica, cor branco gelo, areas molhadas</t>
  </si>
  <si>
    <t>11.9</t>
  </si>
  <si>
    <t>FNDE 200</t>
  </si>
  <si>
    <t>Pintura em esmalte sintético em esquadrias de madeira, 2 demãos</t>
  </si>
  <si>
    <t>11.10</t>
  </si>
  <si>
    <t>FNDE 201</t>
  </si>
  <si>
    <t>Pintura em esmalte sintético em rodameio de madeira, 2 demãos - cor branco</t>
  </si>
  <si>
    <t>11.11</t>
  </si>
  <si>
    <t>FNDE 199</t>
  </si>
  <si>
    <t>Pintura látex acrílica sobre paredes externas, cor laranja, aplicação manual em paredes, duas demãos</t>
  </si>
  <si>
    <t>11.12</t>
  </si>
  <si>
    <t>FNDE 202</t>
  </si>
  <si>
    <t>Textura acrílica, cor branca, aplicação manual em parede externa, uma demão</t>
  </si>
  <si>
    <t>11.13</t>
  </si>
  <si>
    <t>FNDE 203</t>
  </si>
  <si>
    <t>Textura acrílica, cor cinza claro, aplicação manual em parede externa, uma demão</t>
  </si>
  <si>
    <t>11.14</t>
  </si>
  <si>
    <t>FNDE 204</t>
  </si>
  <si>
    <t>Textura acrílica, cor cinza escuro, aplicação manual em parede externa, uma demão</t>
  </si>
  <si>
    <t>11.15</t>
  </si>
  <si>
    <t>11.16</t>
  </si>
  <si>
    <t>11.17</t>
  </si>
  <si>
    <t>100724-SINAPI</t>
  </si>
  <si>
    <t>Pintura com tinta alquídica de fundo e acabamento (esmalte sintético grafite) aplicada a rolo ou pincel sobre perfil metálico executado em fábrica (por demão). af_01/2020</t>
  </si>
  <si>
    <t>11.18</t>
  </si>
  <si>
    <t>102494-SINAPI</t>
  </si>
  <si>
    <t>Pintura de piso com tinta epóxi, aplicação manual, 2 demãos, incluso primer epóxi. af_05/2021</t>
  </si>
  <si>
    <t>12</t>
  </si>
  <si>
    <t>Instalação Hidráulica</t>
  </si>
  <si>
    <t>12.1</t>
  </si>
  <si>
    <t>89356-SINAPI</t>
  </si>
  <si>
    <t>Tubo, pvc, soldável, dn 25mm, instalado em ramal ou sub-ramal de água - fornecimento e instalação. af_06/2022</t>
  </si>
  <si>
    <t>12.2</t>
  </si>
  <si>
    <t>89357-SINAPI</t>
  </si>
  <si>
    <t>Tubo, pvc, soldável, dn 32mm, instalado em ramal ou sub-ramal de água - fornecimento e instalação. af_06/2022</t>
  </si>
  <si>
    <t>12.3</t>
  </si>
  <si>
    <t>103979-SINAPI</t>
  </si>
  <si>
    <t>Tubo, pvc, soldável, dn 50mm, instalado em ramal de distribuição de água - fornecimento e instalação. af_06/2022</t>
  </si>
  <si>
    <t>12.4</t>
  </si>
  <si>
    <t>89450-SINAPI</t>
  </si>
  <si>
    <t>Tubo, pvc, soldável, dn 60mm, instalado em prumada de água - fornecimento e instalação. af_06/2022</t>
  </si>
  <si>
    <t>12.5</t>
  </si>
  <si>
    <t>89451-SINAPI</t>
  </si>
  <si>
    <t>Tubo, pvc, soldável, dn 75mm, instalado em prumada de água - fornecimento e instalação. af_06/2022</t>
  </si>
  <si>
    <t>12.6</t>
  </si>
  <si>
    <t>89452-SINAPI</t>
  </si>
  <si>
    <t>Tubo, pvc, soldável, dn 85mm, instalado em prumada de água - fornecimento e instalação. af_06/2022</t>
  </si>
  <si>
    <t>12.7</t>
  </si>
  <si>
    <t>94703-SINAPI</t>
  </si>
  <si>
    <t>Adaptador com flange e anel de vedação, pvc, soldável, dn  25 mm x 3/4 , instalado em reservação de água de edificação que possua reservatório de fibra/fibrocimento   fornecimento e instalação. af_06/2016</t>
  </si>
  <si>
    <t>12.8</t>
  </si>
  <si>
    <t>94713-SINAPI</t>
  </si>
  <si>
    <t>Adaptador com flanges livres, pvc, soldável, dn 75 mm x 2 1/2 , instalado em reservação de água de edificação que possua reservatório de fibra/fibrocimento   fornecimento e instalação. af_06/2016</t>
  </si>
  <si>
    <t>12.9</t>
  </si>
  <si>
    <t>89429-SINAPI</t>
  </si>
  <si>
    <t>Adaptador curto com bolsa e rosca para registro, pvc, soldável, dn 25mm x 3/4 , instalado em ramal de distribuição de água - fornecimento e instalação. af_06/2022</t>
  </si>
  <si>
    <t>12.10</t>
  </si>
  <si>
    <t>89553-SINAPI</t>
  </si>
  <si>
    <t>Adaptador curto com bolsa e rosca para registro, pvc, soldável, dn 32mm x 1 , instalado em prumada de água - fornecimento e instalação. af_06/2022</t>
  </si>
  <si>
    <t>12.11</t>
  </si>
  <si>
    <t>104001-SINAPI</t>
  </si>
  <si>
    <t>Adaptador curto com bolsa e rosca para registro, pvc, soldável, dn 50mm x 1.1/2", instalado em ramal de distribuição de água - fornecimento e instalação. af_06/2022</t>
  </si>
  <si>
    <t>12.12</t>
  </si>
  <si>
    <t>89610-SINAPI</t>
  </si>
  <si>
    <t>Adaptador curto com bolsa e rosca para registro, pvc, soldável, dn 60mm x 2 , instalado em prumada de água - fornecimento e instalação. af_06/2022</t>
  </si>
  <si>
    <t>12.13</t>
  </si>
  <si>
    <t>103953-SINAPI</t>
  </si>
  <si>
    <t>Bucha de redução, curta, pvc, soldável, dn 32 x 25 mm, instalado em ramal de distribuição de água - fornecimento e instalação. af_06/2022</t>
  </si>
  <si>
    <t>12.14</t>
  </si>
  <si>
    <t>103959-SINAPI</t>
  </si>
  <si>
    <t>Bucha de redução, curta, pvc, soldável, dn 60 x 50 mm, instalado em prumada de água - fornecimento e instalação. af_06/2022</t>
  </si>
  <si>
    <t>12.15</t>
  </si>
  <si>
    <t>FNDE 205</t>
  </si>
  <si>
    <t>Bucha de redução, curta, pvc, soldável, dn 75 x 60 mm, instalado em prumada de água - fornecimento e instalação</t>
  </si>
  <si>
    <t>12.16</t>
  </si>
  <si>
    <t>FNDE 229</t>
  </si>
  <si>
    <t>Bucha de redução, curta, pvc, soldável, dn 85 x 75 mm, instalado em prumada de água - fornecimento e instalação</t>
  </si>
  <si>
    <t>12.17</t>
  </si>
  <si>
    <t>103999-SINAPI</t>
  </si>
  <si>
    <t>Bucha de redução, longa, pvc, soldável, dn 50 x 25 mm, instalado em ramal de distribuição de água - fornecimento e instalação. af_06/2022</t>
  </si>
  <si>
    <t>12.18</t>
  </si>
  <si>
    <t>FNDE 206</t>
  </si>
  <si>
    <t>Bucha de redução, longa, pvc, soldável, dn 50 x 32 mm, instalado em ramal de distribuição de água - fornecimento e instalação.</t>
  </si>
  <si>
    <t>12.19</t>
  </si>
  <si>
    <t>103968-SINAPI</t>
  </si>
  <si>
    <t>Bucha de redução, longa, pvc, soldável, dn 60 x 25 mm, instalado em prumada de água - fornecimento e instalação. af_06/2022</t>
  </si>
  <si>
    <t>12.20</t>
  </si>
  <si>
    <t>103969-SINAPI</t>
  </si>
  <si>
    <t>Bucha de redução, longa, pvc, soldável, dn 60 x 32 mm, instalado em prumada de água - fornecimento e instalação. af_06/2022</t>
  </si>
  <si>
    <t>12.21</t>
  </si>
  <si>
    <t>103971-SINAPI</t>
  </si>
  <si>
    <t>Bucha de redução, longa, pvc, soldável, dn 60 x 50 mm, instalado em prumada de água - fornecimento e instalação. af_06/2022</t>
  </si>
  <si>
    <t>12.22</t>
  </si>
  <si>
    <t>103972-SINAPI</t>
  </si>
  <si>
    <t>Bucha de redução, longa, pvc, soldável, dn 75 x 50 mm, instalado em prumada de água - fornecimento e instalação. af_06/2022</t>
  </si>
  <si>
    <t>12.23</t>
  </si>
  <si>
    <t>89380-SINAPI</t>
  </si>
  <si>
    <t>Luva de redução, pvc, soldável, dn 32mm x 25mm, instalado em ramal ou sub-ramal de água - fornecimento e instalação. af_06/2022</t>
  </si>
  <si>
    <t>12.24</t>
  </si>
  <si>
    <t>89541-SINAPI</t>
  </si>
  <si>
    <t>Luva, pvc, soldável, dn 32mm, instalado em prumada de água - fornecimento e instalação. af_06/2022</t>
  </si>
  <si>
    <t>12.25</t>
  </si>
  <si>
    <t>89597-SINAPI</t>
  </si>
  <si>
    <t>Luva, pvc, soldável, dn 60mm, instalado em prumada de água - fornecimento e instalação. af_06/2022</t>
  </si>
  <si>
    <t>12.26</t>
  </si>
  <si>
    <t>89605-SINAPI</t>
  </si>
  <si>
    <t>Luva de redução, pvc, soldável, dn 60mm x 50mm, instalado em prumada de água - fornecimento e instalação. af_06/2022</t>
  </si>
  <si>
    <t>12.27</t>
  </si>
  <si>
    <t>89362-SINAPI</t>
  </si>
  <si>
    <t>Joelho 90 graus, pvc, soldável, dn 25mm, instalado em ramal ou sub-ramal de água - fornecimento e instalação. af_06/2022</t>
  </si>
  <si>
    <t>12.28</t>
  </si>
  <si>
    <t>89367-SINAPI</t>
  </si>
  <si>
    <t>Joelho 90 graus, pvc, soldável, dn 32mm, instalado em ramal ou sub-ramal de água - fornecimento e instalação. af_06/2022</t>
  </si>
  <si>
    <t>12.29</t>
  </si>
  <si>
    <t>89501-SINAPI</t>
  </si>
  <si>
    <t>Joelho 90 graus, pvc, soldável, dn 50mm, instalado em prumada de água - fornecimento e instalação. af_06/2022</t>
  </si>
  <si>
    <t>12.30</t>
  </si>
  <si>
    <t>89505-SINAPI</t>
  </si>
  <si>
    <t>Joelho 90 graus, pvc, soldável, dn 60mm, instalado em prumada de água - fornecimento e instalação. af_06/2022</t>
  </si>
  <si>
    <t>12.31</t>
  </si>
  <si>
    <t>89521-SINAPI</t>
  </si>
  <si>
    <t>Joelho 90 graus, pvc, soldável, dn 85mm, instalado em prumada de água - fornecimento e instalação. af_06/2022</t>
  </si>
  <si>
    <t>12.32</t>
  </si>
  <si>
    <t>89366-SINAPI</t>
  </si>
  <si>
    <t>Joelho 90 graus com bucha de latão, pvc, soldável, dn 25mm, x 3/4  instalado em ramal ou sub-ramal de água - fornecimento e instalação. af_06/2022</t>
  </si>
  <si>
    <t>12.33</t>
  </si>
  <si>
    <t>90373-SINAPI</t>
  </si>
  <si>
    <t>Joelho 90 graus com bucha de latão, pvc, soldável, dn 25mm, x 1/2  instalado em ramal ou sub-ramal de água - fornecimento e instalação. af_06/2022</t>
  </si>
  <si>
    <t>12.34</t>
  </si>
  <si>
    <t>89440-SINAPI</t>
  </si>
  <si>
    <t>Te, pvc, soldável, dn 25mm, instalado em ramal de distribuição de água - fornecimento e instalação. af_06/2022</t>
  </si>
  <si>
    <t>12.35</t>
  </si>
  <si>
    <t>89443-SINAPI</t>
  </si>
  <si>
    <t>Te, pvc, soldável, dn 32mm, instalado em ramal de distribuição de água - fornecimento e instalação. af_06/2022</t>
  </si>
  <si>
    <t>12.36</t>
  </si>
  <si>
    <t>89625-SINAPI</t>
  </si>
  <si>
    <t>Te, pvc, soldável, dn 50mm, instalado em prumada de água - fornecimento e instalação. af_06/2022</t>
  </si>
  <si>
    <t>12.37</t>
  </si>
  <si>
    <t>89628-SINAPI</t>
  </si>
  <si>
    <t>Te, pvc, soldável, dn 60mm, instalado em prumada de água - fornecimento e instalação. af_06/2022</t>
  </si>
  <si>
    <t>12.38</t>
  </si>
  <si>
    <t>89629-SINAPI</t>
  </si>
  <si>
    <t>Te, pvc, soldável, dn 75mm, instalado em prumada de água - fornecimento e instalação. af_06/2022</t>
  </si>
  <si>
    <t>12.39</t>
  </si>
  <si>
    <t>89622-SINAPI</t>
  </si>
  <si>
    <t>Tê de redução, pvc, soldável, dn 32mm x 25mm, instalado em prumada de água - fornecimento e instalação. af_06/2022</t>
  </si>
  <si>
    <t>12.40</t>
  </si>
  <si>
    <t>89627-SINAPI</t>
  </si>
  <si>
    <t>Tê de redução, pvc, soldável, dn 50mm x 25mm, instalado em prumada de água - fornecimento e instalação. af_06/2022</t>
  </si>
  <si>
    <t>12.41</t>
  </si>
  <si>
    <t>89630-SINAPI</t>
  </si>
  <si>
    <t>Te de redução, pvc, soldável, dn 75mm x 50mm, instalado em prumada de água - fornecimento e instalação. af_06/2022</t>
  </si>
  <si>
    <t>12.42</t>
  </si>
  <si>
    <t>FNDE 208</t>
  </si>
  <si>
    <t>Tê de redução, pvc, soldável, dn 75mm x 60 mm, instalado em prumada de água - fornecimento e instalação.</t>
  </si>
  <si>
    <t>12.43</t>
  </si>
  <si>
    <t>89632-SINAPI</t>
  </si>
  <si>
    <t>Te de redução, pvc, soldável, dn 85mm x 60mm, instalado em prumada de água - fornecimento e instalação. af_06/2022</t>
  </si>
  <si>
    <t>12.44</t>
  </si>
  <si>
    <t>89396-SINAPI</t>
  </si>
  <si>
    <t>Tê com bucha de latão na bolsa central, pvc, soldável, dn 25mm x 1/2 , instalado em ramal ou sub-ramal de água - fornecimento e instalação. af_06/2022</t>
  </si>
  <si>
    <t>12.45</t>
  </si>
  <si>
    <t>89536-SINAPI</t>
  </si>
  <si>
    <t>União, pvc, soldável, dn 25mm, instalado em prumada de água - fornecimento e instalação. af_06/2022</t>
  </si>
  <si>
    <t>12.46</t>
  </si>
  <si>
    <t>89594-SINAPI</t>
  </si>
  <si>
    <t>União, pvc, soldável, dn 50mm, instalado em prumada de água - fornecimento e instalação. af_06/2022</t>
  </si>
  <si>
    <t>12.47</t>
  </si>
  <si>
    <t>94495-SINAPI</t>
  </si>
  <si>
    <t>Registro de gaveta bruto, latão, roscável, 1" - fornecimento e instalação. af_08/2021</t>
  </si>
  <si>
    <t>12.48</t>
  </si>
  <si>
    <t>94497-SINAPI</t>
  </si>
  <si>
    <t>Registro de gaveta bruto, latão, roscável, 1 1/2" - fornecimento e instalação. af_08/2021</t>
  </si>
  <si>
    <t>12.49</t>
  </si>
  <si>
    <t>94498-SINAPI</t>
  </si>
  <si>
    <t>Registro de gaveta bruto, latão, roscável, 2" - fornecimento e instalação. af_08/2021</t>
  </si>
  <si>
    <t>12.50</t>
  </si>
  <si>
    <t>94792-SINAPI</t>
  </si>
  <si>
    <t>Registro de gaveta bruto, latão, roscável, 1", com acabamento e canopla cromados - fornecimento e instalação. af_08/2021</t>
  </si>
  <si>
    <t>12.51</t>
  </si>
  <si>
    <t>94794-SINAPI</t>
  </si>
  <si>
    <t>Registro de gaveta bruto, latão, roscável, 1 1/2", com acabamento e canopla cromados - fornecimento e instalação. af_08/2021</t>
  </si>
  <si>
    <t>12.52</t>
  </si>
  <si>
    <t>89987-SINAPI</t>
  </si>
  <si>
    <t>Registro de gaveta bruto, latão, roscável, 3/4", com acabamento e canopla cromados - fornecimento e instalação. af_08/2021</t>
  </si>
  <si>
    <t>12.53</t>
  </si>
  <si>
    <t>89985-SINAPI</t>
  </si>
  <si>
    <t>Registro de pressão bruto, latão, roscável, 3/4", com acabamento e canopla cromados - fornecimento e instalação. af_08/2021</t>
  </si>
  <si>
    <t>12.54</t>
  </si>
  <si>
    <t>99622-SINAPI</t>
  </si>
  <si>
    <t>Válvula de retenção horizontal, de bronze, roscável, 1 1/2"  - fornecimento e instalação. af_08/2021</t>
  </si>
  <si>
    <t>12.55</t>
  </si>
  <si>
    <t>FNDE 77</t>
  </si>
  <si>
    <t>Pressurizador (grupo de pressão) - pressão máxima: 32 (m.c.a.);vazão máxima: 52.000 (l/h)</t>
  </si>
  <si>
    <t>12.56</t>
  </si>
  <si>
    <t>102116-SINAPI</t>
  </si>
  <si>
    <t>Bomba centrífuga, trifásica, 1,5 cv ou 1,48 hp, hm 10 a 24 m, q 6,1 a 21,9 m3/h - fornecimento e instalação. af_12/2020</t>
  </si>
  <si>
    <t>12.57</t>
  </si>
  <si>
    <t>102609-SINAPI</t>
  </si>
  <si>
    <t>Caixa d´água em polietileno, 2000 litros - fornecimento e instalação. af_06/2021</t>
  </si>
  <si>
    <t>12.58</t>
  </si>
  <si>
    <t>FNDE 78</t>
  </si>
  <si>
    <t>12.59</t>
  </si>
  <si>
    <t>FNDE 79</t>
  </si>
  <si>
    <t>Smart filtro</t>
  </si>
  <si>
    <t>12.60</t>
  </si>
  <si>
    <t>92692-SINAPI</t>
  </si>
  <si>
    <t>Niple, em ferro galvanizado, conexão rosqueada, dn 15 (1/2"), instalado em ramais e sub-ramais de gás - fornecimento e instalação. af_10/2020</t>
  </si>
  <si>
    <t>12.61</t>
  </si>
  <si>
    <t>86884-SINAPI</t>
  </si>
  <si>
    <t>Engate flexível em plástico branco, 1/2" x 30cm - fornecimento e instalação. af_01/2020</t>
  </si>
  <si>
    <t>12.62</t>
  </si>
  <si>
    <t>FNDE 81</t>
  </si>
  <si>
    <t>Reservatório d'água conforme projeto  40m3 - coluna seca 10,0m pintada</t>
  </si>
  <si>
    <t>13</t>
  </si>
  <si>
    <t>Drenagem de Águas Pluviais</t>
  </si>
  <si>
    <t>13.1</t>
  </si>
  <si>
    <t>89578-SINAPI</t>
  </si>
  <si>
    <t>Tubo pvc, série r, água pluvial, dn 100 mm, fornecido e instalado em condutores verticais de águas pluviais. af_06/2022</t>
  </si>
  <si>
    <t>13.2</t>
  </si>
  <si>
    <t>89580-SINAPI</t>
  </si>
  <si>
    <t>Tubo pvc, série r, água pluvial, dn 150 mm, fornecido e instalado em condutores verticais de águas pluviais. af_06/2022</t>
  </si>
  <si>
    <t>13.3</t>
  </si>
  <si>
    <t>90702-SINAPI</t>
  </si>
  <si>
    <t>Tubo de pvc corrugado de dupla parede para rede coletora de esgoto, dn 200 mm, junta elástica - fornecimento e assentamento. af_01/2021</t>
  </si>
  <si>
    <t>13.4</t>
  </si>
  <si>
    <t>90742-SINAPI</t>
  </si>
  <si>
    <t>Assentamento de tubo de pvc corrugado de dupla parede para rede coletora de esgoto, dn 250 mm, junta elástica (não inclui fornecimento). af_01/2021</t>
  </si>
  <si>
    <t>13.5</t>
  </si>
  <si>
    <t>89585-SINAPI</t>
  </si>
  <si>
    <t>Joelho 45 graus, pvc, serie r, água pluvial, dn 100 mm, junta elástica, fornecido e instalado em condutores verticais de águas pluviais. af_06/2022</t>
  </si>
  <si>
    <t>13.6</t>
  </si>
  <si>
    <t>89591-SINAPI</t>
  </si>
  <si>
    <t>Joelho 45 graus, pvc, serie r, água pluvial, dn 150 mm, junta elástica, fornecido e instalado em condutores verticais de águas pluviais. af_06/2022</t>
  </si>
  <si>
    <t>13.7</t>
  </si>
  <si>
    <t>89584-SINAPI</t>
  </si>
  <si>
    <t>Joelho 90 graus, pvc, serie r, água pluvial, dn 100 mm, junta elástica, fornecido e instalado em condutores verticais de águas pluviais. af_06/2022</t>
  </si>
  <si>
    <t>13.8</t>
  </si>
  <si>
    <t>89590-SINAPI</t>
  </si>
  <si>
    <t>Joelho 90 graus, pvc, serie r, água pluvial, dn 150 mm, junta elástica, fornecido e instalado em condutores verticais de águas pluviais. af_06/2022</t>
  </si>
  <si>
    <t>13.9</t>
  </si>
  <si>
    <t>89567-SINAPI</t>
  </si>
  <si>
    <t>Junção simples, pvc, serie r, água pluvial, dn 100 x 100 mm, junta elástica, fornecido e instalado em ramal de encaminhamento. af_06/2022</t>
  </si>
  <si>
    <t>13.10</t>
  </si>
  <si>
    <t>89699-SINAPI</t>
  </si>
  <si>
    <t>Junção simples, pvc, serie r, água pluvial, dn 150 x 100 mm, junta elástica, fornecido e instalado em condutores verticais de águas pluviais. af_06/2022</t>
  </si>
  <si>
    <t>13.11</t>
  </si>
  <si>
    <t>89669-SINAPI</t>
  </si>
  <si>
    <t>Luva simples, pvc, serie r, água pluvial, dn 100 mm, junta elástica, fornecido e instalado em condutores verticais de águas pluviais. af_06/2022</t>
  </si>
  <si>
    <t>13.12</t>
  </si>
  <si>
    <t>89677-SINAPI</t>
  </si>
  <si>
    <t>Luva simples, pvc, serie r, água pluvial, dn 150 mm, junta elástica, fornecido e instalado em condutores verticais de águas pluviais. af_06/2022</t>
  </si>
  <si>
    <t>13.13</t>
  </si>
  <si>
    <t>89681-SINAPI</t>
  </si>
  <si>
    <t>Redução excêntrica, pvc, serie r, água pluvial, dn 150 x 100 mm, junta elástica, fornecido e instalado em condutores verticais de águas pluviais. af_06/2022</t>
  </si>
  <si>
    <t>13.14</t>
  </si>
  <si>
    <t>99253-SINAPI</t>
  </si>
  <si>
    <t>Caixa enterrada hidráulica retangular em alvenaria com tijolos cerâmicos maciços, dimensões internas: 0,6x0,6x0,6 m para rede de drenagem. af_12/2020</t>
  </si>
  <si>
    <t>13.15</t>
  </si>
  <si>
    <t>99268-SINAPI</t>
  </si>
  <si>
    <t>Poço de inspeção circular para drenagem, em concreto pré-moldado</t>
  </si>
  <si>
    <t>13.16</t>
  </si>
  <si>
    <t>FNDE 80</t>
  </si>
  <si>
    <t>Grelha de ferro p/ calhas e caixas</t>
  </si>
  <si>
    <t>14</t>
  </si>
  <si>
    <t>Instalação Sanitária</t>
  </si>
  <si>
    <t>14.1</t>
  </si>
  <si>
    <t>89711-SINAPI</t>
  </si>
  <si>
    <t>Tubo pvc, serie normal, esgoto predial, dn 40 mm, fornecido e instalado em ramal de descarga ou ramal de esgoto sanitário. af_08/2022</t>
  </si>
  <si>
    <t>14.2</t>
  </si>
  <si>
    <t>89712-SINAPI</t>
  </si>
  <si>
    <t>Tubo pvc, serie normal, esgoto predial, dn 50 mm, fornecido e instalado em ramal de descarga ou ramal de esgoto sanitário. af_08/2022</t>
  </si>
  <si>
    <t>14.3</t>
  </si>
  <si>
    <t>89713-SINAPI</t>
  </si>
  <si>
    <t>Tubo pvc, serie normal, esgoto predial, dn 75 mm, fornecido e instalado em ramal de descarga ou ramal de esgoto sanitário. af_08/2022</t>
  </si>
  <si>
    <t>14.4</t>
  </si>
  <si>
    <t>89714-SINAPI</t>
  </si>
  <si>
    <t>Tubo pvc, serie normal, esgoto predial, dn 100 mm, fornecido e instalado em ramal de descarga ou ramal de esgoto sanitário. af_08/2022</t>
  </si>
  <si>
    <t>14.5</t>
  </si>
  <si>
    <t>89849-SINAPI</t>
  </si>
  <si>
    <t>Tubo pvc, serie normal, esgoto predial, dn 150 mm, fornecido e instalado em subcoletor aéreo de esgoto sanitário. af_08/2022</t>
  </si>
  <si>
    <t>14.6</t>
  </si>
  <si>
    <t>89726-SINAPI</t>
  </si>
  <si>
    <t>Joelho 45 graus, pvc, serie normal, esgoto predial, dn 40 mm, junta soldável, fornecido e instalado em ramal de descarga ou ramal de esgoto sanitário. af_08/2022</t>
  </si>
  <si>
    <t>14.7</t>
  </si>
  <si>
    <t>89732-SINAPI</t>
  </si>
  <si>
    <t>Joelho 45 graus, pvc, serie normal, esgoto predial, dn 50 mm, junta elástica, fornecido e instalado em ramal de descarga ou ramal de esgoto sanitário. af_08/2022</t>
  </si>
  <si>
    <t>14.8</t>
  </si>
  <si>
    <t>89739-SINAPI</t>
  </si>
  <si>
    <t>Joelho 45 graus, pvc, serie normal, esgoto predial, dn 75 mm, junta elástica, fornecido e instalado em ramal de descarga ou ramal de esgoto sanitário. af_08/2022</t>
  </si>
  <si>
    <t>14.9</t>
  </si>
  <si>
    <t>89746-SINAPI</t>
  </si>
  <si>
    <t>Joelho 45 graus, pvc, serie normal, esgoto predial, dn 100 mm, junta elástica, fornecido e instalado em ramal de descarga ou ramal de esgoto sanitário. af_08/2022</t>
  </si>
  <si>
    <t>14.10</t>
  </si>
  <si>
    <t>89724-SINAPI</t>
  </si>
  <si>
    <t>Joelho 90 graus, pvc, serie normal, esgoto predial, dn 40 mm, junta soldável, fornecido e instalado em ramal de descarga ou ramal de esgoto sanitário. af_08/2022</t>
  </si>
  <si>
    <t>14.11</t>
  </si>
  <si>
    <t>89731-SINAPI</t>
  </si>
  <si>
    <t>Joelho 90 graus, pvc, serie normal, esgoto predial, dn 50 mm, junta elástica, fornecido e instalado em ramal de descarga ou ramal de esgoto sanitário. af_08/2022</t>
  </si>
  <si>
    <t>14.12</t>
  </si>
  <si>
    <t>89744-SINAPI</t>
  </si>
  <si>
    <t>Joelho 90 graus, pvc, serie normal, esgoto predial, dn 100 mm, junta elástica, fornecido e instalado em ramal de descarga ou ramal de esgoto sanitário. af_08/2022</t>
  </si>
  <si>
    <t>14.13</t>
  </si>
  <si>
    <t>FNDE 209</t>
  </si>
  <si>
    <t>Junção simples, pvc, serie normal, esgoto predial, dn 100 x 50 mm, junta elástica, fornecido e instalado em prumada de esgoto sanitário ou ventilação</t>
  </si>
  <si>
    <t>14.14</t>
  </si>
  <si>
    <t>89569-SINAPI</t>
  </si>
  <si>
    <t>Junção simples, pvc, serie r, água pluvial, dn 100 x 75 mm, junta elástica, fornecido e instalado em ramal de encaminhamento. af_06/2022</t>
  </si>
  <si>
    <t>14.15</t>
  </si>
  <si>
    <t>89834-SINAPI</t>
  </si>
  <si>
    <t>Junção simples, pvc, serie normal, esgoto predial, dn 100 x 100 mm, junta elástica, fornecido e instalado em prumada de esgoto sanitário ou ventilação. af_08/2022</t>
  </si>
  <si>
    <t>14.16</t>
  </si>
  <si>
    <t>89827-SINAPI</t>
  </si>
  <si>
    <t>Junção simples, pvc, serie normal, esgoto predial, dn 50 x 50 mm, junta elástica, fornecido e instalado em prumada de esgoto sanitário ou ventilação. af_08/2022</t>
  </si>
  <si>
    <t>14.17</t>
  </si>
  <si>
    <t>FNDE 210</t>
  </si>
  <si>
    <t>Junção simples, pvc, serie normal, esgoto predial, dn 75 x 50 mm, junta elástica, fornecido e instalado em ramal de descarga ou ramal de esgoto sanitário</t>
  </si>
  <si>
    <t>14.18</t>
  </si>
  <si>
    <t>89795-SINAPI</t>
  </si>
  <si>
    <t>Junção simples, pvc, serie normal, esgoto predial, dn 75 x 75 mm, junta elástica, fornecido e instalado em ramal de descarga ou ramal de esgoto sanitário. af_08/2022</t>
  </si>
  <si>
    <t>14.19</t>
  </si>
  <si>
    <t>104341-SINAPI</t>
  </si>
  <si>
    <t>Bucha de redução longa, pvc, série normal, esgoto predial, dn 50 x 40 mm, junta soldável e elástica, fornecido e instalado em ramal de descarga ou ramal de esgoto sanitário. af_08/2022</t>
  </si>
  <si>
    <t>14.20</t>
  </si>
  <si>
    <t>104178-SINAPI</t>
  </si>
  <si>
    <t>Cap, pvc, serie r, água pluvial, dn 100 mm, junta elástica, fornecido e instalado em ramal de encaminhamento. af_06/2022</t>
  </si>
  <si>
    <t>14.21</t>
  </si>
  <si>
    <t>89728-SINAPI</t>
  </si>
  <si>
    <t>Curva curta 90 graus, pvc, serie normal, esgoto predial, dn 40 mm, junta soldável, fornecido e instalado em ramal de descarga ou ramal de esgoto sanitário. af_08/2022</t>
  </si>
  <si>
    <t>14.22</t>
  </si>
  <si>
    <t>89733-SINAPI</t>
  </si>
  <si>
    <t>Curva curta 90 graus, pvc, serie normal, esgoto predial, dn 50 mm, junta elástica, fornecido e instalado em ramal de descarga ou ramal de esgoto sanitário. af_08/2022</t>
  </si>
  <si>
    <t>14.23</t>
  </si>
  <si>
    <t>14.24</t>
  </si>
  <si>
    <t>89557-SINAPI</t>
  </si>
  <si>
    <t>Redução excêntrica, pvc, serie r, água pluvial, dn 100 x 75 mm, junta elástica, fornecido e instalado em ramal de encaminhamento. af_06/2022</t>
  </si>
  <si>
    <t>14.25</t>
  </si>
  <si>
    <t>89549-SINAPI</t>
  </si>
  <si>
    <t>Redução excêntrica, pvc, serie r, água pluvial, dn 75 x 50 mm, junta elástica, fornecido e instalado em ramal de encaminhamento. af_06/2022</t>
  </si>
  <si>
    <t>14.26</t>
  </si>
  <si>
    <t>89825-SINAPI</t>
  </si>
  <si>
    <t>Te, pvc, serie normal, esgoto predial, dn 50 x 50 mm, junta elástica, fornecido e instalado em prumada de esgoto sanitário ou ventilação. af_08/2022</t>
  </si>
  <si>
    <t>14.27</t>
  </si>
  <si>
    <t>89707-SINAPI</t>
  </si>
  <si>
    <t>Caixa sifonada, pvc, dn 100 x 100 x 50 mm, junta elástica, fornecida e instalada em ramal de descarga ou em ramal de esgoto sanitário. af_08/2022</t>
  </si>
  <si>
    <t>14.28</t>
  </si>
  <si>
    <t>89708-SINAPI</t>
  </si>
  <si>
    <t>Caixa sifonada, pvc, dn 150 x 185 x 75 mm, junta elástica, fornecida e instalada em ramal de descarga ou em ramal de esgoto sanitário. af_08/2022</t>
  </si>
  <si>
    <t>14.29</t>
  </si>
  <si>
    <t>104328-SINAPI</t>
  </si>
  <si>
    <t>Caixa sifonada, com grelha quadrada, pvc, dn 150 x 150 x 50 mm, junta soldável, fornecida e instalada em ramal de descarga ou em ramal de esgoto sanitário. af_08/2022</t>
  </si>
  <si>
    <t>14.30</t>
  </si>
  <si>
    <t>FNDE 211</t>
  </si>
  <si>
    <t>Corpo caixa seca 100 x 100 x 40 cm</t>
  </si>
  <si>
    <t>14.31</t>
  </si>
  <si>
    <t>14.32</t>
  </si>
  <si>
    <t>97974-SINAPI</t>
  </si>
  <si>
    <t>Poço de inspeção circular para esgoto, em concreto pré-moldado, diâmetro interno = 0,60 m, profundidade = 0,90 m, excluindo tampão. af_12/2020_pa</t>
  </si>
  <si>
    <t>14.33</t>
  </si>
  <si>
    <t>86883-SINAPI</t>
  </si>
  <si>
    <t>Sifão do tipo flexível em pvc 1  x 1.1/2  - fornecimento e instalação. af_01/2020</t>
  </si>
  <si>
    <t>14.34</t>
  </si>
  <si>
    <t>98087-SINAPI</t>
  </si>
  <si>
    <t>Tanque séptico retangular, em alvenaria com blocos de concreto, dimensões internas: 1,6 x 4,6 x h=2,4 m, volume útil: 14720 l (para 105 contribuintes). af_12/2020</t>
  </si>
  <si>
    <t>14.35</t>
  </si>
  <si>
    <t>98065-SINAPI</t>
  </si>
  <si>
    <t>Sumidouro circular, em concreto pré-moldado, diâmetro interno = 2,88 m, altura interna = 3,0 m, área de infiltração: 31,4 m² (para 12 contribuintes). af_12/2020_pa</t>
  </si>
  <si>
    <t>14.36</t>
  </si>
  <si>
    <t>98090-SINAPI</t>
  </si>
  <si>
    <t>Filtro anaeróbio retangular, em alvenaria com blocos de concreto, dimensões internas: 1,4 x 3,0 x h=1,67 m, volume útil: 5040 l (para 32 contribuintes). af_12/2020</t>
  </si>
  <si>
    <t>14.37</t>
  </si>
  <si>
    <t>14.38</t>
  </si>
  <si>
    <t>89511-SINAPI</t>
  </si>
  <si>
    <t>Tubo pvc, série r, água pluvial, dn 75 mm, fornecido e instalado em ramal de encaminhamento. af_06/2022</t>
  </si>
  <si>
    <t>14.39</t>
  </si>
  <si>
    <t>14.40</t>
  </si>
  <si>
    <t>14.41</t>
  </si>
  <si>
    <t>14.42</t>
  </si>
  <si>
    <t>89737-SINAPI</t>
  </si>
  <si>
    <t>Joelho 90 graus, pvc, serie normal, esgoto predial, dn 75 mm, junta elástica, fornecido e instalado em ramal de descarga ou ramal de esgoto sanitário. af_08/2022</t>
  </si>
  <si>
    <t>14.43</t>
  </si>
  <si>
    <t>89685-SINAPI</t>
  </si>
  <si>
    <t>Junção simples, pvc, serie r, água pluvial, dn 75 x 75 mm, junta elástica, fornecido e instalado em condutores verticais de águas pluviais. af_06/2022</t>
  </si>
  <si>
    <t>14.44</t>
  </si>
  <si>
    <t>89753-SINAPI</t>
  </si>
  <si>
    <t>Luva simples, pvc, serie normal, esgoto predial, dn 50 mm, junta elástica, fornecido e instalado em ramal de descarga ou ramal de esgoto sanitário. af_08/2022</t>
  </si>
  <si>
    <t>14.45</t>
  </si>
  <si>
    <t>14.46</t>
  </si>
  <si>
    <t>104348-SINAPI</t>
  </si>
  <si>
    <t>Terminal de ventilação, pvc, série normal, esgoto predial, dn 50 mm, junta soldável, fornecido e instalado em prumada de esgoto sanitário ou ventilação. af_08/2022</t>
  </si>
  <si>
    <t>14.47</t>
  </si>
  <si>
    <t>104351-SINAPI</t>
  </si>
  <si>
    <t>Terminal de ventilação, pvc, série normal, esgoto predial, dn 75 mm, junta soldável, fornecido e instalado em prumada de esgoto sanitário ou ventilação. af_08/2022</t>
  </si>
  <si>
    <t>14.48</t>
  </si>
  <si>
    <t>FNDE 214</t>
  </si>
  <si>
    <t>Tê, pvc, serie r, água pluvial, dn 100 x 50 mm, junta elástica, fornecido e instalado em condutores verticais de águas pluviais</t>
  </si>
  <si>
    <t>14.49</t>
  </si>
  <si>
    <t>89696-SINAPI</t>
  </si>
  <si>
    <t>Tê, pvc, serie r, água pluvial, dn 100 x 75 mm, junta elástica, fornecido e instalado em condutores verticais de águas pluviais. af_06/2022</t>
  </si>
  <si>
    <t>14.50</t>
  </si>
  <si>
    <t>89784-SINAPI</t>
  </si>
  <si>
    <t>Te, pvc, serie normal, esgoto predial, dn 50 x 50 mm, junta elástica, fornecido e instalado em ramal de descarga ou ramal de esgoto sanitário. af_08/2022</t>
  </si>
  <si>
    <t>14.51</t>
  </si>
  <si>
    <t>89687-SINAPI</t>
  </si>
  <si>
    <t>Tê, pvc, serie r, água pluvial, dn 75 x 75 mm, junta elástica, fornecido e instalado em condutores verticais de águas pluviais. af_06/2022</t>
  </si>
  <si>
    <t>14.52</t>
  </si>
  <si>
    <t>FNDE 228</t>
  </si>
  <si>
    <t>Tê, pvc, serie r, água pluvial, dn 75 x 50 mm, junta elástica, fornecido e instalado em condutores verticais de águas pluviais</t>
  </si>
  <si>
    <t>15</t>
  </si>
  <si>
    <t>Louças, Acessórios e Metais</t>
  </si>
  <si>
    <t>15.1</t>
  </si>
  <si>
    <t>95470-SINAPI</t>
  </si>
  <si>
    <t>Vaso sanitario sifonado convencional com louça branca, incluso conjunto de ligação para bacia sanitária ajustável - fornecimento e instalação. af_10/2016</t>
  </si>
  <si>
    <t>15.2</t>
  </si>
  <si>
    <t>FNDE 215</t>
  </si>
  <si>
    <t>Válvula de descarga metálica, duplo acionamento eco, base 1 1/2", acabamento metalico cromado - fornecimento e instalação</t>
  </si>
  <si>
    <t>15.3</t>
  </si>
  <si>
    <t>100849-SINAPI</t>
  </si>
  <si>
    <t>Assento sanitário convencional - fornecimento e instalacao. af_01/2020</t>
  </si>
  <si>
    <t>15.4</t>
  </si>
  <si>
    <t>100858-SINAPI</t>
  </si>
  <si>
    <t>Mictório sifonado louça branca - padrão médio - fornecimento e instalação. af_01/2020</t>
  </si>
  <si>
    <t>15.5</t>
  </si>
  <si>
    <t>FNDE 117</t>
  </si>
  <si>
    <t>Sifão para mictório, deca 1681, 1 x 2", acabamento cromodado e similar</t>
  </si>
  <si>
    <t>15.6</t>
  </si>
  <si>
    <t>86937-SINAPI</t>
  </si>
  <si>
    <t>Cuba de embutir oval em louça branca, 35 x 50cm ou equivalente, incluso válvula em metal cromado e sifão flexível em pvc - fornecimento e instalação. af_01/2020</t>
  </si>
  <si>
    <t>15.7</t>
  </si>
  <si>
    <t>FNDE 216</t>
  </si>
  <si>
    <t>Cuba de embutir retangular de aço inoxidável, 40 x 34 x 14 cm - fornecimento e instalação</t>
  </si>
  <si>
    <t>15.8</t>
  </si>
  <si>
    <t>FNDE 217</t>
  </si>
  <si>
    <t>Cuba de embutir retangular de aço inoxidável, 50 x 40 x 20 cm - fornecimento e instalação</t>
  </si>
  <si>
    <t>15.9</t>
  </si>
  <si>
    <t>FNDE 218</t>
  </si>
  <si>
    <t>Cuba de embutir retangular de aço inoxidável, 60 x 50 x 40 cm - fornecimento e instalação</t>
  </si>
  <si>
    <t>15.10</t>
  </si>
  <si>
    <t>FNDE 219</t>
  </si>
  <si>
    <t>Lavatório de canto, louça branca suspenso, 29,5 x 39cm ou equivalente, padrão popular - fornecimento e instalação</t>
  </si>
  <si>
    <t>15.11</t>
  </si>
  <si>
    <t>86904-SINAPI</t>
  </si>
  <si>
    <t>Lavatório louça branca suspenso, 29,5 x 39cm ou equivalente, padrão popular - fornecimento e instalação. af_01/2020</t>
  </si>
  <si>
    <t>15.12</t>
  </si>
  <si>
    <t>FNDE 82</t>
  </si>
  <si>
    <t>Lavatório sobrepor, deca ou equivalente</t>
  </si>
  <si>
    <t>15.13</t>
  </si>
  <si>
    <t>FNDE 220</t>
  </si>
  <si>
    <t>Tanque de louça branca com coluna, 40l ou equivalente - fornecimento e instalação</t>
  </si>
  <si>
    <t>15.14</t>
  </si>
  <si>
    <t>100860-SINAPI</t>
  </si>
  <si>
    <t>Chuveiro elétrico comum corpo plástico, tipo ducha - fornecimento e instalação. af_01/2020</t>
  </si>
  <si>
    <t>15.15</t>
  </si>
  <si>
    <t>FNDE 221</t>
  </si>
  <si>
    <t>Porta papel higiênico, conforme projeto</t>
  </si>
  <si>
    <t>15.16</t>
  </si>
  <si>
    <t>FNDE 16</t>
  </si>
  <si>
    <t>Papeleira plastica tipo dispenser para papel higienico rolao</t>
  </si>
  <si>
    <t>15.17</t>
  </si>
  <si>
    <t>FNDE 17</t>
  </si>
  <si>
    <t>Ducha / chuveiro metalico, de parede, articulavel, com desviador e ducha manual</t>
  </si>
  <si>
    <t>15.18</t>
  </si>
  <si>
    <t>FNDE 14</t>
  </si>
  <si>
    <t>Torneira eletrica de parede, bica alta, para cozinha, 5500 w (110/220 v)</t>
  </si>
  <si>
    <t>15.19</t>
  </si>
  <si>
    <t>FNDE 222</t>
  </si>
  <si>
    <t>Torneira de mesa bica móvel, conforme projeto</t>
  </si>
  <si>
    <t>15.20</t>
  </si>
  <si>
    <t>FNDE 223</t>
  </si>
  <si>
    <t>Torneira de parede, conforme projeto</t>
  </si>
  <si>
    <t>15.21</t>
  </si>
  <si>
    <t>FNDE 224</t>
  </si>
  <si>
    <t>Torneira cromada de mesa, 1/2? ou 3/4?, para lavatório, com temporizador - fornecimento e instalação.</t>
  </si>
  <si>
    <t>15.22</t>
  </si>
  <si>
    <t>FNDE 225</t>
  </si>
  <si>
    <t>Torneira cromada de mesa para lavatorio, tipo monocomando - acionamento tipo alavanca</t>
  </si>
  <si>
    <t>15.23</t>
  </si>
  <si>
    <t>95547-SINAPI</t>
  </si>
  <si>
    <t>Saboneteira plastica tipo dispenser para sabonete liquido com reservatorio 800 a 1500 ml, incluso fixação. af_01/2020</t>
  </si>
  <si>
    <t>15.24</t>
  </si>
  <si>
    <t>FNDE 15</t>
  </si>
  <si>
    <t>Toalheiro plastico tipo dispenser para papel toalha interfolhado</t>
  </si>
  <si>
    <t>15.25</t>
  </si>
  <si>
    <t>FNDE 34</t>
  </si>
  <si>
    <t>Cabide/gancho de banheiro simples em metal cromado</t>
  </si>
  <si>
    <t>15.26</t>
  </si>
  <si>
    <t>86877-SINAPI</t>
  </si>
  <si>
    <t>Válvula em metal cromado 1.1/2" x 1.1/2" para tanque ou lavatório, com ou sem ladrão - fornecimento e instalação. af_01/2020</t>
  </si>
  <si>
    <t>15.27</t>
  </si>
  <si>
    <t>86878-SINAPI</t>
  </si>
  <si>
    <t>Válvula em metal cromado tipo americana 3.1/2" x 1.1/2" para pia - fornecimento e instalação. af_01/2020</t>
  </si>
  <si>
    <t>15.28</t>
  </si>
  <si>
    <t>15.29</t>
  </si>
  <si>
    <t>86887-SINAPI</t>
  </si>
  <si>
    <t>Engate flexível em inox, 1/2  x 40cm - fornecimento e instalação. af_01/2020</t>
  </si>
  <si>
    <t>15.30</t>
  </si>
  <si>
    <t>100868-SINAPI</t>
  </si>
  <si>
    <t>Barra de apoio reta, em aco inox polido, comprimento 80 cm,  fixada na parede - fornecimento e instalação. af_01/2020</t>
  </si>
  <si>
    <t>15.31</t>
  </si>
  <si>
    <t>100867-SINAPI</t>
  </si>
  <si>
    <t>Barra de apoio reta, em aco inox polido, comprimento 70 cm,  fixada na parede - fornecimento e instalação. af_01/2020</t>
  </si>
  <si>
    <t>15.32</t>
  </si>
  <si>
    <t>FNDE 226</t>
  </si>
  <si>
    <t>Barra de apoio reta, em aco inox polido, comprimento 40cm, fixada na parede - fornecimento e instalação</t>
  </si>
  <si>
    <t>15.33</t>
  </si>
  <si>
    <t>100865-SINAPI</t>
  </si>
  <si>
    <t>Barra de apoio lateral articulada, com trava, em aco inox polido, fixada na parede - fornecimento e instalação. af_01/2020</t>
  </si>
  <si>
    <t>15.34</t>
  </si>
  <si>
    <t>100875-SINAPI</t>
  </si>
  <si>
    <t>Banco articulado, em aco inox, para pcd, fixado na parede - fornecimento e instalação. af_01/2020</t>
  </si>
  <si>
    <t>16</t>
  </si>
  <si>
    <t>Instalação de Gás Combustível</t>
  </si>
  <si>
    <t>16.1</t>
  </si>
  <si>
    <t>92688-SINAPI</t>
  </si>
  <si>
    <t>Tubo de aço galvanizado com costura, classe média, conexão rosqueada, dn 20 (3/4"), instalado em ramais e sub-ramais de gás - fornecimento e instalação. af_10/2020</t>
  </si>
  <si>
    <t>16.2</t>
  </si>
  <si>
    <t>97549-SINAPI</t>
  </si>
  <si>
    <t>Curva 90 graus, em aço, conexão soldada, dn 20 (3/4"), instalado em ramais e sub-ramais de gás - fornecimento e instalação. af_10/2020</t>
  </si>
  <si>
    <t>16.3</t>
  </si>
  <si>
    <t>92705-SINAPI</t>
  </si>
  <si>
    <t>Tê, em ferro galvanizado, conexão rosqueada, dn 20 (3/4"), instalado em ramais e sub-ramais de gás - fornecimento e instalação. af_10/2020</t>
  </si>
  <si>
    <t>16.4</t>
  </si>
  <si>
    <t>93074-SINAPI</t>
  </si>
  <si>
    <t>Curva em cobre, dn 15 mm, 45 graus, sem anel de solda, bolsa x bolsa, instalado em ramal de distribuição de hidráulica predial - fornecimento e instalação. af_04/2022</t>
  </si>
  <si>
    <t>16.5</t>
  </si>
  <si>
    <t>FNDE 29</t>
  </si>
  <si>
    <t>Regulador de alta pressão glp</t>
  </si>
  <si>
    <t>16.6</t>
  </si>
  <si>
    <t>103029-SINAPI</t>
  </si>
  <si>
    <t>Registro ou regulador de gás de cozinha - fornecimento e instalação. af_08/2021</t>
  </si>
  <si>
    <t>16.7</t>
  </si>
  <si>
    <t>95249-SINAPI</t>
  </si>
  <si>
    <t>Válvula de esfera bruta, bronze, roscável, 3/4'' - fornecimento e instalação. af_08/2021</t>
  </si>
  <si>
    <t>16.8</t>
  </si>
  <si>
    <t>FNDE 302</t>
  </si>
  <si>
    <t>Requadro em alumínio tipo veneziana com guarnição, fixação com parafusos - fornecimento e instalação.</t>
  </si>
  <si>
    <t>16.9</t>
  </si>
  <si>
    <t>FNDE 301</t>
  </si>
  <si>
    <t>Cap ou taMpao de ferro galvanizado, com rosca bsp, de 3/4"</t>
  </si>
  <si>
    <t>17</t>
  </si>
  <si>
    <t>Sistema de Proteção Contra Incêndio</t>
  </si>
  <si>
    <t>17.1</t>
  </si>
  <si>
    <t>101909-SINAPI</t>
  </si>
  <si>
    <t>Extintor de incêndio portátil com carga de pqs de 6 Kg, classe bc - fornecimento e instalação. af_10/2020_pe</t>
  </si>
  <si>
    <t>17.2</t>
  </si>
  <si>
    <t>101907-SINAPI</t>
  </si>
  <si>
    <t>Extintor de incêndio portátil com carga de co2 de 6 Kg, classe bc - fornecimento e instalação. af_10/2020_pe</t>
  </si>
  <si>
    <t>17.3</t>
  </si>
  <si>
    <t>94473-SINAPI</t>
  </si>
  <si>
    <t>Cotovelo 90 graus, em ferro galvanizado, conexão rosqueada, dn 65 (2 1/2"), instalado em reservação de água de edificação que possua reservatório de fibra/fibrocimento - fornecimento e instalação. af_06/2016</t>
  </si>
  <si>
    <t>17.4</t>
  </si>
  <si>
    <t>97488-SINAPI</t>
  </si>
  <si>
    <t>Curva 90 graus, em aço, conexão soldada, dn 65 (2 1/2"), instalado em rede de alimentação para hidrante - fornecimento e instalação. af_10/2020</t>
  </si>
  <si>
    <t>17.5</t>
  </si>
  <si>
    <t>92377-SINAPI</t>
  </si>
  <si>
    <t>Niple, em ferro galvanizado, dn 65 (2 1/2"), conexão rosqueada, instalado em rede de alimentação para hidrante - fornecimento e instalação. af_10/2020</t>
  </si>
  <si>
    <t>17.6</t>
  </si>
  <si>
    <t>92367-SINAPI</t>
  </si>
  <si>
    <t>Tubo de aço galvanizado com costura, classe média, dn 65 (2 1/2"), conexão rosqueada, instalado em rede de alimentação para hidrante - fornecimento e instalação. af_10/2020</t>
  </si>
  <si>
    <t>17.7</t>
  </si>
  <si>
    <t>92642-SINAPI</t>
  </si>
  <si>
    <t>Tê, em ferro galvanizado, conexão rosqueada, dn 65 (2 1/2"), instalado em rede de alimentação para hidrante - fornecimento e instalação. af_10/2020</t>
  </si>
  <si>
    <t>17.8</t>
  </si>
  <si>
    <t>92896-SINAPI</t>
  </si>
  <si>
    <t>União, em ferro galvanizado, dn 65 (2 1/2"), conexão rosqueada, instalado em rede de alimentação para hidrante - fornecimento e instalação. af_10/2020</t>
  </si>
  <si>
    <t>17.9</t>
  </si>
  <si>
    <t>17.10</t>
  </si>
  <si>
    <t>94499-SINAPI</t>
  </si>
  <si>
    <t>Registro de gaveta bruto, latão, roscável, 2 1/2" - fornecimento e instalação. af_08/2021</t>
  </si>
  <si>
    <t>17.11</t>
  </si>
  <si>
    <t>99624-SINAPI</t>
  </si>
  <si>
    <t>Válvula de retenção horizontal, de bronze, roscável, 2 1/2" - fornecimento e instalação. af_08/2021</t>
  </si>
  <si>
    <t>17.12</t>
  </si>
  <si>
    <t>FNDE 242</t>
  </si>
  <si>
    <t>Bomba centrífuga, trifásica, 6 cv, hm 30 a 40 m, q 26,36 m3/h - fornecimento e instalação.</t>
  </si>
  <si>
    <t>17.13</t>
  </si>
  <si>
    <t>101917-SINAPI</t>
  </si>
  <si>
    <t>Manômetro 0 a 200 psi (0 a 14 Kgf/cm2), d = 50mm - fornecimento e instalação. af_10/2020</t>
  </si>
  <si>
    <t>17.14</t>
  </si>
  <si>
    <t>FNDE 67</t>
  </si>
  <si>
    <t>Central alarme endereçavel</t>
  </si>
  <si>
    <t>17.15</t>
  </si>
  <si>
    <t>FNDE 94</t>
  </si>
  <si>
    <t>Eletroduto em aco zincado ou galvanizado dn=3/4", aparente - fornecimento e instalação.</t>
  </si>
  <si>
    <t>17.16</t>
  </si>
  <si>
    <t>91924-SINAPI</t>
  </si>
  <si>
    <t>Cabo de cobre flexível isolado, 1,5 mm², anti-chama 450/750 v, para circuitos terminais - fornecimento e instalação. af_03/2023</t>
  </si>
  <si>
    <t>17.17</t>
  </si>
  <si>
    <t>91926-SINAPI</t>
  </si>
  <si>
    <t>Cabo de cobre flexível isolado, 2,5 mm², anti-chama 450/750 v, para circuitos terminais - fornecimento e instalação. af_03/2023</t>
  </si>
  <si>
    <t>17.18</t>
  </si>
  <si>
    <t>91940-SINAPI</t>
  </si>
  <si>
    <t>Caixa retangular 4" x 2" média (1,30 m do piso), pvc, instalada em parede - fornecimento e instalação. af_03/2023</t>
  </si>
  <si>
    <t>17.19</t>
  </si>
  <si>
    <t>91943-SINAPI</t>
  </si>
  <si>
    <t>Caixa retangular 4" x 4" média (1,30 m do piso), pvc, instalada em parede - fornecimento e instalação. af_03/2023</t>
  </si>
  <si>
    <t>17.20</t>
  </si>
  <si>
    <t>96765-SINAPI</t>
  </si>
  <si>
    <t>Abrigo para hidrante, 90x60x17cm, com registro globo angular 45 graus 2 1/2", adaptador storz 2 1/2", mangueira de incêndio 20m, redução 2 1/2" x 1 1/2" e esguicho em latão 1 1/2" - fornecimento e instalação. af_10/2020</t>
  </si>
  <si>
    <t>17.21</t>
  </si>
  <si>
    <t>101798-SINAPI</t>
  </si>
  <si>
    <t>TaMpa para caixa tipo r1, em ferro fundido, dimensões internas: 0,40 x 0,60 m - fornecimento e instalação. af_12/2020</t>
  </si>
  <si>
    <t>17.22</t>
  </si>
  <si>
    <t>17.23</t>
  </si>
  <si>
    <t>101916-SINAPI</t>
  </si>
  <si>
    <t>Hidrante subterrâneo predial (com curva longa e caixa), dn 75 mm - fornecimento e instalação. af_10/2020</t>
  </si>
  <si>
    <t>17.24</t>
  </si>
  <si>
    <t>97599-SINAPI</t>
  </si>
  <si>
    <t>Luminária de emergência, com 30 lâMpadas led de 2 w, sem reator - fornecimento e instalação. af_02/2020</t>
  </si>
  <si>
    <t>17.25</t>
  </si>
  <si>
    <t>FNDE 303</t>
  </si>
  <si>
    <t>Sinalização com placa indicativa fixada na estrutura.</t>
  </si>
  <si>
    <t>17.26</t>
  </si>
  <si>
    <t>102520-SINAPI</t>
  </si>
  <si>
    <t>Pintura de sinalização vertical de segurança, faixas amarela e preta, aplicação manual, 2 demãos. af_05/2021</t>
  </si>
  <si>
    <t>18</t>
  </si>
  <si>
    <t>Instalação Elétrica - 110v</t>
  </si>
  <si>
    <t>18.1</t>
  </si>
  <si>
    <t>101946-SINAPI</t>
  </si>
  <si>
    <t>Quadro de medição geral de energia para 1 medidor de sobrepor - fornecimento e instalação. af_10/2020</t>
  </si>
  <si>
    <t>18.2</t>
  </si>
  <si>
    <t>101881-SINAPI</t>
  </si>
  <si>
    <t>Quadro de distribuição de energia em chapa de aço galvanizado, de embutir, com barramento trifásico, para 40 disjuntores din 100a - fornecimento e instalação. af_10/2020</t>
  </si>
  <si>
    <t>18.3</t>
  </si>
  <si>
    <t>FNDE 304</t>
  </si>
  <si>
    <t>Quadro de distribuição de energia em chapa de aço galvanizado, de embutir, com barramento trifásico, para 50 disjuntores din 225a - fornecimento e instalação.</t>
  </si>
  <si>
    <t>18.4</t>
  </si>
  <si>
    <t>101883-SINAPI</t>
  </si>
  <si>
    <t>Quadro de distribuição de energia em chapa de aço galvanizado, de embutir, com barramento trifásico, para 18 disjuntores din 100a - fornecimento e instalação. af_10/2020</t>
  </si>
  <si>
    <t>18.5</t>
  </si>
  <si>
    <t>101879-SINAPI</t>
  </si>
  <si>
    <t>Quadro de distribuição de energia em chapa de aço galvanizado, de embutir, com barramento trifásico, para 24 disjuntores din 100a - fornecimento e instalação. af_10/2020</t>
  </si>
  <si>
    <t>18.6</t>
  </si>
  <si>
    <t>93653-SINAPI</t>
  </si>
  <si>
    <t>Disjuntor monopolar tipo din, corrente nominal de 10a - fornecimento e instalação. af_10/2020</t>
  </si>
  <si>
    <t>18.7</t>
  </si>
  <si>
    <t>93654-SINAPI</t>
  </si>
  <si>
    <t>Disjuntor monopolar tipo din, corrente nominal de 16a - fornecimento e instalação. af_10/2020</t>
  </si>
  <si>
    <t>18.8</t>
  </si>
  <si>
    <t>93655-SINAPI</t>
  </si>
  <si>
    <t>Disjuntor monopolar tipo din, corrente nominal de 20a - fornecimento e instalação. af_10/2020</t>
  </si>
  <si>
    <t>18.9</t>
  </si>
  <si>
    <t>93667-SINAPI</t>
  </si>
  <si>
    <t>Disjuntor tripolar tipo din, corrente nominal de 10a - fornecimento e instalação. af_10/2020</t>
  </si>
  <si>
    <t>18.10</t>
  </si>
  <si>
    <t>101894-SINAPI</t>
  </si>
  <si>
    <t>Disjuntor tripolar tipo nema, corrente nominal de 60 até 100a - fornecimento e instalação. af_10/2020</t>
  </si>
  <si>
    <t>18.11</t>
  </si>
  <si>
    <t>93661-SINAPI</t>
  </si>
  <si>
    <t>Disjuntor bipolar tipo din, corrente nominal de 16a - fornecimento e instalação. af_10/2020</t>
  </si>
  <si>
    <t>18.12</t>
  </si>
  <si>
    <t>93662-SINAPI</t>
  </si>
  <si>
    <t>Disjuntor bipolar tipo din, corrente nominal de 20a - fornecimento e instalação. af_10/2020</t>
  </si>
  <si>
    <t>18.13</t>
  </si>
  <si>
    <t>93663-SINAPI</t>
  </si>
  <si>
    <t>Disjuntor bipolar tipo din, corrente nominal de 25a - fornecimento e instalação. af_10/2020</t>
  </si>
  <si>
    <t>18.14</t>
  </si>
  <si>
    <t>93664-SINAPI</t>
  </si>
  <si>
    <t>Disjuntor bipolar tipo din, corrente nominal de 32a - fornecimento e instalação. af_10/2020</t>
  </si>
  <si>
    <t>18.15</t>
  </si>
  <si>
    <t>93665-SINAPI</t>
  </si>
  <si>
    <t>Disjuntor bipolar tipo din, corrente nominal de 40a - fornecimento e instalação. af_10/2020</t>
  </si>
  <si>
    <t>18.16</t>
  </si>
  <si>
    <t>93666-SINAPI</t>
  </si>
  <si>
    <t>Disjuntor bipolar tipo din, corrente nominal de 50a - fornecimento e instalação. af_10/2020</t>
  </si>
  <si>
    <t>18.17</t>
  </si>
  <si>
    <t>101895-SINAPI</t>
  </si>
  <si>
    <t>Disjuntor termomagnético tripolar , corrente nominal de 125a - fornecimento e instalação. af_10/2020</t>
  </si>
  <si>
    <t>18.18</t>
  </si>
  <si>
    <t>101897-SINAPI</t>
  </si>
  <si>
    <t>Disjuntor termomagnético tripolar , corrente nominal de 250a - fornecimento e instalação. af_10/2020</t>
  </si>
  <si>
    <t>18.19</t>
  </si>
  <si>
    <t>18.20</t>
  </si>
  <si>
    <t>18.21</t>
  </si>
  <si>
    <t>FNDE 86</t>
  </si>
  <si>
    <t>Disjuntor bipolar tipo dr, corrente nominal de 25a - 30ma</t>
  </si>
  <si>
    <t>18.22</t>
  </si>
  <si>
    <t>FNDE 87</t>
  </si>
  <si>
    <t>Disjuntor bipolar tipo dr, corrente nominal de 40a - 30ma</t>
  </si>
  <si>
    <t>18.23</t>
  </si>
  <si>
    <t>FNDE 85</t>
  </si>
  <si>
    <t>Disjuntor tetrapolar tipo dr, corrente nominal de 80a - 30ma</t>
  </si>
  <si>
    <t>18.24</t>
  </si>
  <si>
    <t>18.25</t>
  </si>
  <si>
    <t>FNDE 88</t>
  </si>
  <si>
    <t>Dispositivo contra surto - dps 40 ka</t>
  </si>
  <si>
    <t>18.26</t>
  </si>
  <si>
    <t>FNDE 89</t>
  </si>
  <si>
    <t>Dispositivo contra surto - dps 80 ka</t>
  </si>
  <si>
    <t>18.27</t>
  </si>
  <si>
    <t>91834-SINAPI</t>
  </si>
  <si>
    <t>Eletroduto flexível corrugado, pvc, dn 25 mm (3/4"), para circuitos terminais, instalado em forro - fornecimento e instalação. af_03/2023</t>
  </si>
  <si>
    <t>18.28</t>
  </si>
  <si>
    <t>91836-SINAPI</t>
  </si>
  <si>
    <t>Eletroduto flexível corrugado, pvc, dn 32 mm (1"), para circuitos terminais, instalado em forro - fornecimento e instalação. af_03/2023</t>
  </si>
  <si>
    <t>18.29</t>
  </si>
  <si>
    <t>91860-SINAPI</t>
  </si>
  <si>
    <t>Eletroduto flexível corrugado, pead, dn 40 mm (1 1/4"), para circuitos terminais, instalado em parede - fornecimento e instalação. af_03/2023</t>
  </si>
  <si>
    <t>18.30</t>
  </si>
  <si>
    <t>91866-SINAPI</t>
  </si>
  <si>
    <t>Eletroduto rígido roscável, pvc, dn 20 mm (1/2"), para circuitos terminais, instalado em laje - fornecimento e instalação. af_03/2023</t>
  </si>
  <si>
    <t>18.31</t>
  </si>
  <si>
    <t>FNDE 90</t>
  </si>
  <si>
    <t>Eletroduto rigido, em aco zincado ou galvanizado, tipo pesado, dn=1", aparente - fornecimento e instalação.</t>
  </si>
  <si>
    <t>18.32</t>
  </si>
  <si>
    <t>FNDE 91</t>
  </si>
  <si>
    <t>Eletroduto em aco zincado ou galvanizado dn=1 1/2", aparente - fornecimento e instalação.</t>
  </si>
  <si>
    <t>18.33</t>
  </si>
  <si>
    <t>FNDE 92</t>
  </si>
  <si>
    <t>Eletroduto em aco zincado ou galvanizado dn=1 1/4", aparente - fornecimento e instalação.</t>
  </si>
  <si>
    <t>18.34</t>
  </si>
  <si>
    <t>FNDE 93</t>
  </si>
  <si>
    <t>Eletroduto em aco zincado ou galvanizado dn=2", aparente - fornecimento e instalação.</t>
  </si>
  <si>
    <t>18.35</t>
  </si>
  <si>
    <t>18.36</t>
  </si>
  <si>
    <t>FNDE 95</t>
  </si>
  <si>
    <t>Eletroduto em aco zincado ou galvanizado dn=4", aparente - fornecimento e instalação.</t>
  </si>
  <si>
    <t>18.37</t>
  </si>
  <si>
    <t>97886-SINAPI</t>
  </si>
  <si>
    <t>Caixa enterrada elétrica retangular, em alvenaria com tijolos cerâmicos maciços, fundo com brita, dimensões internas: 0,3x0,3x0,3 m. af_12/2020</t>
  </si>
  <si>
    <t>18.38</t>
  </si>
  <si>
    <t>97887-SINAPI</t>
  </si>
  <si>
    <t>Caixa enterrada elétrica retangular, em alvenaria com tijolos cerâmicos maciços, fundo com brita, dimensões internas: 0,4x0,4x0,4 m. af_12/2020</t>
  </si>
  <si>
    <t>18.39</t>
  </si>
  <si>
    <t>FNDE 305</t>
  </si>
  <si>
    <t>Caixa de passagem/ luz / telefonia, de embutir, em chapa de aco galvanizado, dimensoes 20 x 20 x *12* cm (padrao concessionaria local)</t>
  </si>
  <si>
    <t>18.40</t>
  </si>
  <si>
    <t>FNDE 306</t>
  </si>
  <si>
    <t>Caixa de passagem/ luz / telefonia, de embutir, em chapa de aco galvanizado, dimensoes 40 x 40 x *12* cm (padrao concessionaria local)</t>
  </si>
  <si>
    <t>18.41</t>
  </si>
  <si>
    <t>18.42</t>
  </si>
  <si>
    <t>91937-SINAPI</t>
  </si>
  <si>
    <t>Caixa octogonal 3" x 3", pvc, instalada em laje - fornecimento e instalação. af_03/2023</t>
  </si>
  <si>
    <t>18.43</t>
  </si>
  <si>
    <t>92658-SINAPI</t>
  </si>
  <si>
    <t>Luva, em ferro galvanizado, conexão rosqueada, dn 25 (1"), instalado em rede de alimentação para sprinkler - fornecimento e instalação. af_10/2020</t>
  </si>
  <si>
    <t>18.44</t>
  </si>
  <si>
    <t>92662-SINAPI</t>
  </si>
  <si>
    <t>Luva, em ferro galvanizado, conexão rosqueada, dn 40 (1 1/2"), instalado em rede de alimentação para sprinkler - fornecimento e instalação. af_10/2020</t>
  </si>
  <si>
    <t>18.45</t>
  </si>
  <si>
    <t>92660-SINAPI</t>
  </si>
  <si>
    <t>Luva, em ferro galvanizado, conexão rosqueada, dn 32 (1 1/4"), instalado em rede de alimentação para sprinkler - fornecimento e instalação. af_10/2020</t>
  </si>
  <si>
    <t>18.46</t>
  </si>
  <si>
    <t>18.47</t>
  </si>
  <si>
    <t>92664-SINAPI</t>
  </si>
  <si>
    <t>Luva, em ferro galvanizado, conexão rosqueada, dn 50 (2"), instalado em rede de alimentação para sprinkler - fornecimento e instalação. af_10/2020</t>
  </si>
  <si>
    <t>18.48</t>
  </si>
  <si>
    <t>92668-SINAPI</t>
  </si>
  <si>
    <t>Luva, em ferro galvanizado, conexão rosqueada, dn 80 (3"), instalado em rede de alimentação para sprinkler - fornecimento e instalação. af_10/2020</t>
  </si>
  <si>
    <t>18.49</t>
  </si>
  <si>
    <t>95795-SINAPI</t>
  </si>
  <si>
    <t>Condulete de alumínio, tipo t, para eletroduto de aço galvanizado dn 20 mm (3/4''), aparente - fornecimento e instalação. af_10/2022</t>
  </si>
  <si>
    <t>18.50</t>
  </si>
  <si>
    <t>95787-SINAPI</t>
  </si>
  <si>
    <t>Condulete de alumínio, tipo lr, para eletroduto de aço galvanizado dn 20 mm (3/4''), aparente - fornecimento e instalação. af_10/2022</t>
  </si>
  <si>
    <t>18.51</t>
  </si>
  <si>
    <t>18.52</t>
  </si>
  <si>
    <t>91928-SINAPI</t>
  </si>
  <si>
    <t>Cabo de cobre flexível isolado, 4 mm², anti-chama 450/750 v, para circuitos terminais - fornecimento e instalação. af_03/2023</t>
  </si>
  <si>
    <t>18.53</t>
  </si>
  <si>
    <t>91930-SINAPI</t>
  </si>
  <si>
    <t>Cabo de cobre flexível isolado, 6 mm², anti-chama 450/750 v, para circuitos terminais - fornecimento e instalação. af_03/2023</t>
  </si>
  <si>
    <t>18.54</t>
  </si>
  <si>
    <t>91932-SINAPI</t>
  </si>
  <si>
    <t>Cabo de cobre flexível isolado, 10 mm², anti-chama 450/750 v, para circuitos terminais - fornecimento e instalação. af_03/2023</t>
  </si>
  <si>
    <t>18.55</t>
  </si>
  <si>
    <t>91929-SINAPI</t>
  </si>
  <si>
    <t>Cabo de cobre flexível isolado, 4 mm², anti-chama 0,6/1,0 kv, para circuitos terminais - fornecimento e instalação. af_03/2023</t>
  </si>
  <si>
    <t>18.56</t>
  </si>
  <si>
    <t>91931-SINAPI</t>
  </si>
  <si>
    <t>Cabo de cobre flexível isolado, 6 mm², anti-chama 0,6/1,0 kv, para circuitos terminais - fornecimento e instalação. af_03/2023</t>
  </si>
  <si>
    <t>18.57</t>
  </si>
  <si>
    <t>92980-SINAPI</t>
  </si>
  <si>
    <t>Cabo de cobre flexível isolado, 10 mm², anti-chama 0,6/1,0 kv, para distribuição - fornecimento e instalação. af_10/2020</t>
  </si>
  <si>
    <t>18.58</t>
  </si>
  <si>
    <t>92982-SINAPI</t>
  </si>
  <si>
    <t>Cabo de cobre flexível isolado, 16 mm², anti-chama 0,6/1,0 kv, para distribuição - fornecimento e instalação. af_10/2020</t>
  </si>
  <si>
    <t>18.59</t>
  </si>
  <si>
    <t>92984-SINAPI</t>
  </si>
  <si>
    <t>Cabo de cobre flexível isolado, 25 mm², anti-chama 0,6/1,0 kv, para rede enterrada de distribuição de energia elétrica - fornecimento e instalação. af_12/2021</t>
  </si>
  <si>
    <t>18.60</t>
  </si>
  <si>
    <t>92988-SINAPI</t>
  </si>
  <si>
    <t>Cabo de cobre flexível isolado, 50 mm², anti-chama 0,6/1,0 kv, para rede enterrada de distribuição de energia elétrica - fornecimento e instalação. af_12/2021</t>
  </si>
  <si>
    <t>18.61</t>
  </si>
  <si>
    <t>92992-SINAPI</t>
  </si>
  <si>
    <t>Cabo de cobre flexível isolado, 95 mm², anti-chama 0,6/1,0 kv, para rede enterrada de distribuição de energia elétrica - fornecimento e instalação. af_12/2021</t>
  </si>
  <si>
    <t>18.62</t>
  </si>
  <si>
    <t>92996-SINAPI</t>
  </si>
  <si>
    <t>Cabo de cobre flexível isolado, 150 mm², anti-chama 0,6/1,0 kv, para rede enterrada de distribuição de energia elétrica - fornecimento e instalação. af_12/2021</t>
  </si>
  <si>
    <t>18.63</t>
  </si>
  <si>
    <t>93002-SINAPI</t>
  </si>
  <si>
    <t>Cabo de cobre flexível isolado, 300 mm², anti-chama 0,6/1,0 kv, para rede enterrada de distribuição de energia elétrica - fornecimento e instalação. af_12/2021</t>
  </si>
  <si>
    <t>18.64</t>
  </si>
  <si>
    <t>FNDE 312</t>
  </si>
  <si>
    <t>Eletrocalha lisa ou perfurada em aço galvanizado, largura  100mm e altura 50mm, inclusive emenda e fixação - fornecimento e instalação.</t>
  </si>
  <si>
    <t>18.65</t>
  </si>
  <si>
    <t>FNDE 314</t>
  </si>
  <si>
    <t>Eletrocalha lisa ou perfurada em aço galvanizado, largura  150mm e altura 50mm, inclusive emenda e fixação - fornecimento e instalação.</t>
  </si>
  <si>
    <t>18.66</t>
  </si>
  <si>
    <t>FNDE 25</t>
  </si>
  <si>
    <t>Eletrocalha lisa ou perfurada em aço galvanizado, largura  50mm e altura 50mm, inclusive emenda e fixação - fornecimento e instalação.</t>
  </si>
  <si>
    <t>18.67</t>
  </si>
  <si>
    <t>104764-SINAPI</t>
  </si>
  <si>
    <t>Suporte para 2 eletrodutos, espaçado a cada 80 cm, em perfilado com comprimento de 25 cm fixado em laje, por metro de eletroduto fixado. af_09/2023</t>
  </si>
  <si>
    <t>18.68</t>
  </si>
  <si>
    <t>92000-SINAPI</t>
  </si>
  <si>
    <t>Tomada baixa de embutir (1 módulo), 2p+t 10 a, incluindo suporte e placa - fornecimento e instalação. af_03/2023</t>
  </si>
  <si>
    <t>18.69</t>
  </si>
  <si>
    <t>92001-SINAPI</t>
  </si>
  <si>
    <t>Tomada baixa de embutir (1 módulo), 2p+t 20 a, incluindo suporte e placa - fornecimento e instalação. af_03/2023</t>
  </si>
  <si>
    <t>18.70</t>
  </si>
  <si>
    <t>91955-SINAPI</t>
  </si>
  <si>
    <t>Interruptor paralelo (1 módulo), 10a/250v, incluindo suporte e placa - fornecimento e instalação. af_03/2023</t>
  </si>
  <si>
    <t>18.71</t>
  </si>
  <si>
    <t>92029-SINAPI</t>
  </si>
  <si>
    <t>Interruptor paralelo (1 módulo) com 1 tomada de embutir 2p+t 10 a, incluindo suporte e placa - fornecimento e instalação. af_03/2023</t>
  </si>
  <si>
    <t>18.72</t>
  </si>
  <si>
    <t>91953-SINAPI</t>
  </si>
  <si>
    <t>Interruptor simples (1 módulo), 10a/250v, incluindo suporte e placa - fornecimento e instalação. af_03/2023</t>
  </si>
  <si>
    <t>18.73</t>
  </si>
  <si>
    <t>91959-SINAPI</t>
  </si>
  <si>
    <t>Interruptor simples (2 módulos), 10a/250v, incluindo suporte e placa - fornecimento e instalação. af_03/2023</t>
  </si>
  <si>
    <t>18.74</t>
  </si>
  <si>
    <t>91967-SINAPI</t>
  </si>
  <si>
    <t>Interruptor simples (3 módulos), 10a/250v, incluindo suporte e placa - fornecimento e instalação. af_03/2023</t>
  </si>
  <si>
    <t>18.75</t>
  </si>
  <si>
    <t>91969-SINAPI</t>
  </si>
  <si>
    <t>Interruptor paralelo (3 módulos), 10a/250v, incluindo suporte e placa - fornecimento e instalação. af_03/2023</t>
  </si>
  <si>
    <t>18.76</t>
  </si>
  <si>
    <t>FNDE 309</t>
  </si>
  <si>
    <t>Espelho / placa cega 4" x 2", para instalacao de tomadas e interruptores</t>
  </si>
  <si>
    <t>18.77</t>
  </si>
  <si>
    <t>FNDE 96</t>
  </si>
  <si>
    <t>Luminária de embutir, com lâMpada led de 18 w</t>
  </si>
  <si>
    <t>18.78</t>
  </si>
  <si>
    <t>FNDE 97</t>
  </si>
  <si>
    <t>Luminária de embutir, com lâMpada led de 31 w</t>
  </si>
  <si>
    <t>18.79</t>
  </si>
  <si>
    <t>FNDE 308</t>
  </si>
  <si>
    <t>Luminária de embutir, com lâMpada led de 39 w</t>
  </si>
  <si>
    <t>18.80</t>
  </si>
  <si>
    <t>100903-SINAPI</t>
  </si>
  <si>
    <t>LâMpada tubular led de 18/20 w, base g13 - fornecimento e instalação. af_02/2020_ps</t>
  </si>
  <si>
    <t>18.81</t>
  </si>
  <si>
    <t>FNDE 98</t>
  </si>
  <si>
    <t>Refletor em alumínio, de suporte e alça, com lâMpada led de 200 w</t>
  </si>
  <si>
    <t>18.82</t>
  </si>
  <si>
    <t>97607-SINAPI</t>
  </si>
  <si>
    <t>Luminária arandela tipo tartaruga, de sobrepor, com 1 lâMpada led de 6 w, sem reator - fornecimento e instalação. af_02/2020</t>
  </si>
  <si>
    <t>18.83</t>
  </si>
  <si>
    <t>FNDE 99</t>
  </si>
  <si>
    <t>Luminária tipo spot balizador led 12w</t>
  </si>
  <si>
    <t>19</t>
  </si>
  <si>
    <t>Instalações de Climatização</t>
  </si>
  <si>
    <t>19.1</t>
  </si>
  <si>
    <t>97328-SINAPI</t>
  </si>
  <si>
    <t>Tubo em cobre flexível, dn 3/8", com isolamento, instalado em ramal de alimentação de ar condicionado com condensadora individual - fornecimento e instalação. af_12/2015</t>
  </si>
  <si>
    <t>19.2</t>
  </si>
  <si>
    <t>97327-SINAPI</t>
  </si>
  <si>
    <t>Tubo em cobre flexível, dn 1/4", com isolamento, instalado em ramal de alimentação de ar condicionado com condensadora individual   fornecimento e instalação. af_12/2015</t>
  </si>
  <si>
    <t>19.3</t>
  </si>
  <si>
    <t>FNDE 310</t>
  </si>
  <si>
    <t>Tubo em cobre flexível, dn 3/4", com isolamento, instalado em forro, para ramal de alimentação de ar condicionado, incluso fixador. af_11/2021</t>
  </si>
  <si>
    <t>19.4</t>
  </si>
  <si>
    <t>97330-SINAPI</t>
  </si>
  <si>
    <t>Tubo em cobre flexível, dn 5/8", com isolamento, instalado em ramal de alimentação de ar condicionado com condensadora individual - fornecimento e instalação. af_12/2015</t>
  </si>
  <si>
    <t>19.5</t>
  </si>
  <si>
    <t>97333-SINAPI</t>
  </si>
  <si>
    <t>Tubo em cobre flexível, dn 1/2", com isolamento, instalado em ramal de alimentação de ar condicionado com condensadora central - fornecimento e instalação. af_12/2015</t>
  </si>
  <si>
    <t>19.6</t>
  </si>
  <si>
    <t>Viga metálica em perfil laminado ou soldado em aço estrutural, com conexões parafusadas, inclusos mão de obra, transporte e içamento utilizando guindaste - fornecimento e instalação. af_01/2020_psa</t>
  </si>
  <si>
    <t>19.7</t>
  </si>
  <si>
    <t>89865-SINAPI</t>
  </si>
  <si>
    <t>Tubo, pvc, soldável, dn 25mm, instalado em dreno de ar-condicionado - fornecimento e instalação. af_08/2022</t>
  </si>
  <si>
    <t>19.8</t>
  </si>
  <si>
    <t>89866-SINAPI</t>
  </si>
  <si>
    <t>Joelho 90 graus, pvc, soldável, dn 25mm, instalado em dreno de ar-condicionado - fornecimento e instalação. af_08/2022</t>
  </si>
  <si>
    <t>19.9</t>
  </si>
  <si>
    <t>103967-SINAPI</t>
  </si>
  <si>
    <t>Bucha de redução , longa, pvc, soldável, dn 50 x 32 mm, instalado em prumada de água - fornecimento e instalação. af_06/2022</t>
  </si>
  <si>
    <t>20</t>
  </si>
  <si>
    <t>Instalações de Cabeamento Estruturado</t>
  </si>
  <si>
    <t>20.1</t>
  </si>
  <si>
    <t>FNDE 76</t>
  </si>
  <si>
    <t>Switch tipo 24 portas</t>
  </si>
  <si>
    <t>20.2</t>
  </si>
  <si>
    <t>98301-SINAPI</t>
  </si>
  <si>
    <t>Patch panel 24 portas, categoria 5e - fornecimento e instalação. af_11/2019</t>
  </si>
  <si>
    <t>20.3</t>
  </si>
  <si>
    <t>100555-SINAPI</t>
  </si>
  <si>
    <t>Rack aberto em coluna 44u para servidor - fornecimento e instalação. af_11/2019</t>
  </si>
  <si>
    <t>20.4</t>
  </si>
  <si>
    <t>98297-SINAPI</t>
  </si>
  <si>
    <t>Cabo eletrônico categoria 6, instalado em edificação institucional - fornecimento e instalação. af_11/2019</t>
  </si>
  <si>
    <t>20.5</t>
  </si>
  <si>
    <t>98307-SINAPI</t>
  </si>
  <si>
    <t>Tomada de rede rj45 - fornecimento e instalação. af_11/2019</t>
  </si>
  <si>
    <t>20.6</t>
  </si>
  <si>
    <t>20.7</t>
  </si>
  <si>
    <t>20.8</t>
  </si>
  <si>
    <t>20.9</t>
  </si>
  <si>
    <t>92370-SINAPI</t>
  </si>
  <si>
    <t>Luva, em ferro galvanizado, dn 25 (1"), conexão rosqueada, instalado em rede de alimentação para hidrante - fornecimento e instalação. af_10/2020</t>
  </si>
  <si>
    <t>20.10</t>
  </si>
  <si>
    <t>20.11</t>
  </si>
  <si>
    <t>20.12</t>
  </si>
  <si>
    <t>92666-SINAPI</t>
  </si>
  <si>
    <t>Luva, em ferro galvanizado, conexão rosqueada, dn 65 (2 1/2"), instalado em rede de alimentação para sprinkler - fornecimento e instalação. af_10/2020</t>
  </si>
  <si>
    <t>20.13</t>
  </si>
  <si>
    <t>92694-SINAPI</t>
  </si>
  <si>
    <t>Niple, em ferro galvanizado, conexão rosqueada, dn 20 (3/4"), instalado em ramais e sub-ramais de gás - fornecimento e instalação. af_10/2020</t>
  </si>
  <si>
    <t>20.14</t>
  </si>
  <si>
    <t>91945-SINAPI</t>
  </si>
  <si>
    <t>Suporte parafusado com placa de encaixe 4" x 2" alto (2,00 m do piso) para ponto elétrico - fornecimento e instalação. af_03/2023</t>
  </si>
  <si>
    <t>20.15</t>
  </si>
  <si>
    <t>FNDE 31</t>
  </si>
  <si>
    <t>Caixa de concreto armado pre-moldado, com fundo e taMpa, dimensoes de 0,30 x 0,30 x 0,30 m</t>
  </si>
  <si>
    <t>20.16</t>
  </si>
  <si>
    <t>101795-SINAPI</t>
  </si>
  <si>
    <t>Caixa enterrada para instalações telefônicas tipo r1, em alvenaria com blocos de concreto, dimensões internas: 0,35x0,60x0,60 m, excluindo tampão. af_12/2020</t>
  </si>
  <si>
    <t>20.17</t>
  </si>
  <si>
    <t>100557-SINAPI</t>
  </si>
  <si>
    <t>Caixa de passagem para telefone 80x80x15cm (sobrepor) fornecimento e instalacao. af_11/2019</t>
  </si>
  <si>
    <t>20.18</t>
  </si>
  <si>
    <t>100556-SINAPI</t>
  </si>
  <si>
    <t>Caixa de passagem para telefone 15x15x10cm (sobrepor), fornecimento e instalacao. af_11/2019</t>
  </si>
  <si>
    <t>20.19</t>
  </si>
  <si>
    <t>20.20</t>
  </si>
  <si>
    <t>20.21</t>
  </si>
  <si>
    <t>20.22</t>
  </si>
  <si>
    <t>20.23</t>
  </si>
  <si>
    <t>20.24</t>
  </si>
  <si>
    <t>FNDE 234</t>
  </si>
  <si>
    <t>Eletroduto rigido, em aco zincado ou galvanizado, tipo pesado, dn=3/4", aparente - fornecimento e instalação.</t>
  </si>
  <si>
    <t>20.25</t>
  </si>
  <si>
    <t>20.26</t>
  </si>
  <si>
    <t>20.27</t>
  </si>
  <si>
    <t>20.28</t>
  </si>
  <si>
    <t>21</t>
  </si>
  <si>
    <t>Sistema de Exaustão Mecânica</t>
  </si>
  <si>
    <t>21.1</t>
  </si>
  <si>
    <t>Duto de alongamento para exaustor</t>
  </si>
  <si>
    <t>21.2</t>
  </si>
  <si>
    <t>FNDE 45</t>
  </si>
  <si>
    <t>22</t>
  </si>
  <si>
    <t>Sistema de Proteção Contra Descargas Atmosféricas (spda)</t>
  </si>
  <si>
    <t>22.1</t>
  </si>
  <si>
    <t>96989-SINAPI</t>
  </si>
  <si>
    <t>Captor tipo franklin para spda - fornecimento e instalação. af_08/2023</t>
  </si>
  <si>
    <t>22.2</t>
  </si>
  <si>
    <t>92884-SINAPI</t>
  </si>
  <si>
    <t>Armação utilizando aço ca-25 de 10,0 mm - montagem. af_06/2022</t>
  </si>
  <si>
    <t>22.3</t>
  </si>
  <si>
    <t>104753-SINAPI</t>
  </si>
  <si>
    <t>Conector split-bolt, para spda, para cabos até 50 mm2 - fornecimento e instalação. af_08/2023</t>
  </si>
  <si>
    <t>22.4</t>
  </si>
  <si>
    <t>101663-SINAPI</t>
  </si>
  <si>
    <t>Abraçadeira de fixação de braços de luminárias de 2" - fornecimento e instalação. af_08/2020</t>
  </si>
  <si>
    <t>22.5</t>
  </si>
  <si>
    <t>FNDE 68</t>
  </si>
  <si>
    <t>Conjunto de estaiamento para mastro de spda</t>
  </si>
  <si>
    <t>22.6</t>
  </si>
  <si>
    <t>98463-SINAPI</t>
  </si>
  <si>
    <t>Suporte isolador para fixação da cordoalha de cobre em alvenaria ou concreto - fornecimento e instalação. af_08/2023</t>
  </si>
  <si>
    <t>22.7</t>
  </si>
  <si>
    <t>FNDE 69</t>
  </si>
  <si>
    <t>Caixa de equalização de aterramento elétrico</t>
  </si>
  <si>
    <t>22.8</t>
  </si>
  <si>
    <t>93358-SINAPI</t>
  </si>
  <si>
    <t>22.9</t>
  </si>
  <si>
    <t>93382-SINAPI</t>
  </si>
  <si>
    <t>Reaterro manual de valas, com coMpactador de solos de percussão. af_08/2023</t>
  </si>
  <si>
    <t>22.10</t>
  </si>
  <si>
    <t>96985-SINAPI</t>
  </si>
  <si>
    <t>Haste de aterramento, diâmetro 5/8", com 3 metros - fornecimento e instalação. af_08/2023</t>
  </si>
  <si>
    <t>22.11</t>
  </si>
  <si>
    <t>96973-SINAPI</t>
  </si>
  <si>
    <t>Cordoalha de cobre nu 35 mm², não enterrada, com isolador - fornecimento e instalação. af_08/2023</t>
  </si>
  <si>
    <t>22.12</t>
  </si>
  <si>
    <t>96977-SINAPI</t>
  </si>
  <si>
    <t>Cordoalha de cobre nu 50 mm², enterrada - fornecimento e instalação. af_08/2023</t>
  </si>
  <si>
    <t>22.13</t>
  </si>
  <si>
    <t>98111-SINAPI</t>
  </si>
  <si>
    <t>Caixa de inspeção para aterramento, circular, em polietileno, diâmetro interno = 0,3 m. af_12/2020</t>
  </si>
  <si>
    <t>22.14</t>
  </si>
  <si>
    <t>FNDE 70</t>
  </si>
  <si>
    <t>Terminal a compressão</t>
  </si>
  <si>
    <t>22.15</t>
  </si>
  <si>
    <t>FNDE 71</t>
  </si>
  <si>
    <t>Solda exotérmica para spda - fornecimento e instalação.</t>
  </si>
  <si>
    <t>23</t>
  </si>
  <si>
    <t>Serviços Complementares</t>
  </si>
  <si>
    <t>23.1</t>
  </si>
  <si>
    <t>FNDE 39</t>
  </si>
  <si>
    <t>Conjunto de mastro p/ três bandeiras e pedestal</t>
  </si>
  <si>
    <t>23.2</t>
  </si>
  <si>
    <t>FNDE 40</t>
  </si>
  <si>
    <t>Bancada de granito cinza andorinha, inclusive passa pratos, espessura 2 cm - fornecimento e instalação</t>
  </si>
  <si>
    <t>23.3</t>
  </si>
  <si>
    <t>FNDE 47</t>
  </si>
  <si>
    <t>Prateleira de granito cinza andorinha, espessura 2 cm - fornecimento e instalação</t>
  </si>
  <si>
    <t>23.4</t>
  </si>
  <si>
    <t>FNDE 48</t>
  </si>
  <si>
    <t>Escaninhos em mdf, revestidos em laminado melamínico</t>
  </si>
  <si>
    <t>23.5</t>
  </si>
  <si>
    <t>FNDE 311</t>
  </si>
  <si>
    <t>Peitoril linear em granito ou mármore, l = 24cm, comprimento de até 2m, assentado com argamassa 1:6 com aditivo.</t>
  </si>
  <si>
    <t>23.6</t>
  </si>
  <si>
    <t>100861-SINAPI</t>
  </si>
  <si>
    <t>Suporte mão francesa em aço, abas iguais 30 cm, capacidade minima 60 Kg, branco - fornecimento e instalação. af_01/2020</t>
  </si>
  <si>
    <t>23.7</t>
  </si>
  <si>
    <t>FNDE 126</t>
  </si>
  <si>
    <t>Tubo aço galvanizado d=3" p/bicicletário, dimensão: h=75cm, l=150 cm, fixado em base de concreto, pintado c/esmalte sintetico, exceto base de concreto e pintura de acabamento</t>
  </si>
  <si>
    <t>23.8</t>
  </si>
  <si>
    <t>FNDE 72</t>
  </si>
  <si>
    <t>Banco em alvenaria, tampo em concreto, c/encosto h=80cm (pintado)</t>
  </si>
  <si>
    <t>23.9</t>
  </si>
  <si>
    <t>FNDE 73</t>
  </si>
  <si>
    <t>Banco em alvenaria revestido em cerâmica</t>
  </si>
  <si>
    <t>23.10</t>
  </si>
  <si>
    <t>FNDE 128</t>
  </si>
  <si>
    <t>Porta objeto em granito cinza andorinha, espessura 2 cm - fornecimento e instalação</t>
  </si>
  <si>
    <t>23.11</t>
  </si>
  <si>
    <t>FNDE 325</t>
  </si>
  <si>
    <t>Poste oficial completo para rede de volei</t>
  </si>
  <si>
    <t>cj</t>
  </si>
  <si>
    <t>23.12</t>
  </si>
  <si>
    <t>FNDE 326</t>
  </si>
  <si>
    <t>Tabela de basquete oficial completa</t>
  </si>
  <si>
    <t>23.13</t>
  </si>
  <si>
    <t>FNDE 327</t>
  </si>
  <si>
    <t>Trave oficial completa para futebol de salão</t>
  </si>
  <si>
    <t>24</t>
  </si>
  <si>
    <t>Serviços Finais</t>
  </si>
  <si>
    <t>24.1</t>
  </si>
  <si>
    <t>99804-SINAPI</t>
  </si>
  <si>
    <t>Limpeza de piso cerâmico ou porcelanato utilizando detergente neutro e escovação manual. af_04/2019</t>
  </si>
  <si>
    <t>24.2</t>
  </si>
  <si>
    <t/>
  </si>
  <si>
    <t>Total:</t>
  </si>
  <si>
    <t>Valor não utilizado (QCI):</t>
  </si>
  <si>
    <t>Número</t>
  </si>
  <si>
    <t>Parcela</t>
  </si>
  <si>
    <t>Percentual Parcela</t>
  </si>
  <si>
    <t>100.0%</t>
  </si>
  <si>
    <t>40.0%</t>
  </si>
  <si>
    <t>30.0%</t>
  </si>
  <si>
    <t>20.0%</t>
  </si>
  <si>
    <t>10.0%</t>
  </si>
  <si>
    <t>70.0%</t>
  </si>
  <si>
    <t>50.0%</t>
  </si>
  <si>
    <t>60.0%</t>
  </si>
  <si>
    <t>15.0%</t>
  </si>
  <si>
    <t>25.0%</t>
  </si>
  <si>
    <t>95584-SINAPI</t>
  </si>
  <si>
    <t>MONTAGEM DE ARMADURA TRANSVERSAL DE ESTACAS DE SEÇÃO CIRCULAR, DIÂMETRO = 5,0 MM. AF_09/2021_PS</t>
  </si>
  <si>
    <t>3.64</t>
  </si>
  <si>
    <t xml:space="preserve">ESCAVAÇÃO MANUAL DE VALA. AF_09/2024 </t>
  </si>
  <si>
    <t xml:space="preserve"> COIFA EM AÇO INOX 100CM X 150CM COM VENTILADOR DE TELHADO</t>
  </si>
  <si>
    <t>FNDE 619</t>
  </si>
  <si>
    <t>DISJUNTOR TETRAPOLAR TIPO DR, CORRENTE NOMINAL DE 25A - 30mA</t>
  </si>
  <si>
    <t>93676-SINAPI</t>
  </si>
  <si>
    <t xml:space="preserve"> ADAPTADOR COM FLANGES LIVRES, PVC, SOLDÁVEL, DN 75 MM X 2 1/2", INSTALADO EM RESERVAÇÃO PREDIAL DE ÁGUA - FORNECIMENTO E INSTALAÇÃO. AF_04/2024</t>
  </si>
  <si>
    <t>CISTERNA VERTICAL RESERVATÓRIO ÁGUA DA CHUVA - 300 Litros</t>
  </si>
  <si>
    <t>Janela de alumínio - ja-8, 700 x 290 cm completa, conforme projeto de esquadrias - fixa com bandeira - incluso vidro</t>
  </si>
  <si>
    <t xml:space="preserve"> FIXAÇÃO (ENCUNHAMENTO) DE ALVENARIA DE VEDAÇÃO COM TIJOLO MACIÇO. AF_03/2024</t>
  </si>
  <si>
    <t>93202-SINAPI</t>
  </si>
  <si>
    <t>TRAMA DE AÇO COMPOSTA POR TERÇAS PARA TELHADOS DE ATÉ 2 ÁGUAS  PARA TELHA ONDULADA DE FIBROCIMENTO, METÁLICA, PLÁSTICA OU TERMOACÚSTICA, INCLUSO TRANSPORTE VERTICAL (EM KG). AF_07/2019</t>
  </si>
  <si>
    <t>104314-SINAPI</t>
  </si>
  <si>
    <t>FNDE 703</t>
  </si>
  <si>
    <t>Item</t>
  </si>
  <si>
    <t>DETALHAMENTO DO BDI</t>
  </si>
  <si>
    <t>OBRA:</t>
  </si>
  <si>
    <t>1. Regime de Contribuição Previdenciária</t>
  </si>
  <si>
    <t>Sem Desoneração</t>
  </si>
  <si>
    <t>2. Tipo de Intervenção</t>
  </si>
  <si>
    <t>Edificações</t>
  </si>
  <si>
    <t>3. Incidências sobre o custo</t>
  </si>
  <si>
    <r>
      <t>Administração Central -</t>
    </r>
    <r>
      <rPr>
        <b/>
        <sz val="10"/>
        <rFont val="Arial"/>
        <family val="2"/>
      </rPr>
      <t xml:space="preserve"> AC</t>
    </r>
  </si>
  <si>
    <t>%</t>
  </si>
  <si>
    <r>
      <t>Riscos -</t>
    </r>
    <r>
      <rPr>
        <b/>
        <sz val="10"/>
        <rFont val="Arial"/>
        <family val="2"/>
      </rPr>
      <t xml:space="preserve"> R</t>
    </r>
  </si>
  <si>
    <r>
      <t>Seguros e Garantias Contratuais -</t>
    </r>
    <r>
      <rPr>
        <b/>
        <sz val="10"/>
        <rFont val="Arial"/>
        <family val="2"/>
      </rPr>
      <t xml:space="preserve"> S+G</t>
    </r>
  </si>
  <si>
    <r>
      <t xml:space="preserve">Despesas e Encargos Financeiros - </t>
    </r>
    <r>
      <rPr>
        <b/>
        <sz val="10"/>
        <rFont val="Arial"/>
        <family val="2"/>
      </rPr>
      <t>DF</t>
    </r>
  </si>
  <si>
    <r>
      <t>Lucro -</t>
    </r>
    <r>
      <rPr>
        <b/>
        <sz val="10"/>
        <rFont val="Arial"/>
        <family val="2"/>
      </rPr>
      <t xml:space="preserve"> L</t>
    </r>
  </si>
  <si>
    <t>4 – Incidências sobre o preço de venda</t>
  </si>
  <si>
    <t>Despesas Tributárias - I</t>
  </si>
  <si>
    <t>ISS</t>
  </si>
  <si>
    <t>COFINS</t>
  </si>
  <si>
    <t>PIS</t>
  </si>
  <si>
    <t>INSS</t>
  </si>
  <si>
    <t>5 – Demonstrativo de cálculo do BDI</t>
  </si>
  <si>
    <t>BDI  =</t>
  </si>
  <si>
    <r>
      <t xml:space="preserve">       </t>
    </r>
    <r>
      <rPr>
        <u/>
        <sz val="10"/>
        <rFont val="Arial"/>
        <family val="2"/>
      </rPr>
      <t>(1+(AC+S+R+G))(1+DF)(1+L))</t>
    </r>
    <r>
      <rPr>
        <sz val="10"/>
        <rFont val="Arial"/>
        <family val="2"/>
      </rPr>
      <t xml:space="preserve">  -1   =</t>
    </r>
  </si>
  <si>
    <t>( 1- I )</t>
  </si>
  <si>
    <t>Escola 9 Salas</t>
  </si>
  <si>
    <t>CRONOGRAMA FÍSICO E FINANCEIRO</t>
  </si>
  <si>
    <t>INFORMAÇÕES GERAIS</t>
  </si>
  <si>
    <t>Unidade federativa: ESPÍRITO SANTO</t>
  </si>
  <si>
    <t>Descrição</t>
  </si>
  <si>
    <t>Valor dos Serviços</t>
  </si>
  <si>
    <t>Grandes Itens (Etapas da obra)</t>
  </si>
  <si>
    <t>R$</t>
  </si>
  <si>
    <t>Peso %</t>
  </si>
  <si>
    <t>TOTAIS</t>
  </si>
  <si>
    <t>TOTAIS ACUMULADOS</t>
  </si>
  <si>
    <t>Obra: Escola 9 salas - Opção 110V</t>
  </si>
  <si>
    <t>MINISTÉRIO DA EDUCAÇÃO</t>
  </si>
  <si>
    <t>Obra: Escola 9 Salas Térrea - Opção 110V</t>
  </si>
  <si>
    <t>BDI :</t>
  </si>
  <si>
    <r>
      <t>Unidade Federativa:</t>
    </r>
    <r>
      <rPr>
        <b/>
        <i/>
        <sz val="8"/>
        <rFont val="Arial"/>
        <family val="2"/>
      </rPr>
      <t xml:space="preserve"> ESPÍRITO SANTO</t>
    </r>
  </si>
  <si>
    <t>Planilha Orçamentária: 9T-RCP-AT4-B127_R00</t>
  </si>
  <si>
    <t>Relatório de Composições Próprias</t>
  </si>
  <si>
    <t>SINAPI</t>
  </si>
  <si>
    <t>2025/01</t>
  </si>
  <si>
    <t>SEM DESONERAÇÃO</t>
  </si>
  <si>
    <t>SP OBRAS</t>
  </si>
  <si>
    <t>PRÓPRIA</t>
  </si>
  <si>
    <t xml:space="preserve">
</t>
  </si>
  <si>
    <t>FNDE 03 LIGAÇÃO PROVISÓRIA DE ÁGUA E ESGOTO (UN)</t>
  </si>
  <si>
    <t>Material</t>
  </si>
  <si>
    <t>FONTE</t>
  </si>
  <si>
    <t>UNID</t>
  </si>
  <si>
    <t>COEFICIENTE</t>
  </si>
  <si>
    <t>PREÇO UNITÁRIO</t>
  </si>
  <si>
    <t>TOTAL</t>
  </si>
  <si>
    <t>00000370</t>
  </si>
  <si>
    <t>AREIA MEDIA - POSTO JAZIDA/FORNECEDOR (RETIRADO NA JAZIDA, SEM TRANSPORTE) - Percentual=1,0000%</t>
  </si>
  <si>
    <t>M3</t>
  </si>
  <si>
    <t>00010420</t>
  </si>
  <si>
    <t>BACIA SANITARIA (VASO) CONVENCIONAL, DE LOUCA BRANCA, SIFAO APARENTE, SAIDA VERTICAL (SEM ASSENTO) - Percentual=1,0000%</t>
  </si>
  <si>
    <t>UN</t>
  </si>
  <si>
    <t>00011868</t>
  </si>
  <si>
    <t>CAIXA D'AGUA / RESERVATORIO EM POLIESTER REFORCADO COM FIBRA DE VIDRO,1000 LITROS, COM TAMPA - Percentual=1,0000%</t>
  </si>
  <si>
    <t>00020247</t>
  </si>
  <si>
    <t>PREGO DE ACO POLIDO COM CABECA 15 X 15 (1 1/4 X 13) - Percentual=1,0000%</t>
  </si>
  <si>
    <t>KG</t>
  </si>
  <si>
    <t>00020205</t>
  </si>
  <si>
    <t>RIPA APARELHADA *1,5 X 5* CM, EM MACARANDUBA/MASSARANDUBA, ANGELIM OU EQUIVALENTE DA REGIAO - Percentual=1,0000%</t>
  </si>
  <si>
    <t>M</t>
  </si>
  <si>
    <t>00021009</t>
  </si>
  <si>
    <t>TUBO ACO GALVANIZADO COM COSTURA, CLASSE LEVE, DN 20 MM (3/4"), E = 2,25 MM, *1,3* KG/M (NBR 5580) - Percentual=1,0000%</t>
  </si>
  <si>
    <t>00009841</t>
  </si>
  <si>
    <t>TUBO PVC, SERIE R, DN 100 MM, PARA ESGOTO OU AGUAS PLUVIAIS PREDIAL (NBR 5688) - Percentual=1,0000%</t>
  </si>
  <si>
    <t>TOTAL Material:</t>
  </si>
  <si>
    <t>Mão de Obra com Encargos Complementares</t>
  </si>
  <si>
    <t>88248</t>
  </si>
  <si>
    <t>AUXILIAR DE ENCANADOR OU BOMBEIRO HIDRÁULICO COM ENCARGOS COMPLEMENTARES - Percentual=1,0000%</t>
  </si>
  <si>
    <t>H</t>
  </si>
  <si>
    <t>88267</t>
  </si>
  <si>
    <t>ENCANADOR OU BOMBEIRO HIDRÁULICO COM ENCARGOS COMPLEMENTARES - Percentual=1,0000%</t>
  </si>
  <si>
    <t>88309</t>
  </si>
  <si>
    <t>PEDREIRO COM ENCARGOS COMPLEMENTARES - Percentual=1,0000%</t>
  </si>
  <si>
    <t>88316</t>
  </si>
  <si>
    <t>SERVENTE COM ENCARGOS COMPLEMENTARES - Percentual=1,0000%</t>
  </si>
  <si>
    <t>TOTAL Mão de Obra com Encargos Complementares:</t>
  </si>
  <si>
    <t>92273</t>
  </si>
  <si>
    <t>FABRICAÇÃO DE ESCORAS DO TIPO PONTALETE, EM MADEIRA, PARA PÉ-DIREITO SIMPLES. AF_09/2020 - Percentual=1,0000%</t>
  </si>
  <si>
    <t>TOTAL Serviço:</t>
  </si>
  <si>
    <t>VALOR:</t>
  </si>
  <si>
    <t>FNDE 241 ADMINISTRAÇÃO LOCAL - 9 E 5 SALAS (UN)</t>
  </si>
  <si>
    <t>93563</t>
  </si>
  <si>
    <t>ALMOXARIFE COM ENCARGOS COMPLEMENTARES</t>
  </si>
  <si>
    <t>MES</t>
  </si>
  <si>
    <t>93572</t>
  </si>
  <si>
    <t>ENCARREGADO GERAL DE OBRAS COM ENCARGOS COMPLEMENTARES</t>
  </si>
  <si>
    <t>93565</t>
  </si>
  <si>
    <t>ENGENHEIRO CIVIL DE OBRA JUNIOR COM ENCARGOS COMPLEMENTARES</t>
  </si>
  <si>
    <t>94295</t>
  </si>
  <si>
    <t>MESTRE DE OBRAS COM ENCARGOS COMPLEMENTARES</t>
  </si>
  <si>
    <t>101452</t>
  </si>
  <si>
    <t>SERVENTE DE OBRAS COM ENCARGOS COMPLEMENTARES</t>
  </si>
  <si>
    <t>FNDE 230 LOCACAO DE CONTAINER 2,30 X 6,00 M, ALT. 2,50 M, PARA ESCRITORIO, SEM DIVISORIAS INTERNAS E SEM SANITARIO (NAO INCLUI MOBILIZACAO/DESMOBILIZACAO) (MÊS)</t>
  </si>
  <si>
    <t>Equipamento</t>
  </si>
  <si>
    <t>00010776</t>
  </si>
  <si>
    <t>LOCACAO DE CONTAINER 2,30 X 6,00 M, ALT. 2,50 M, PARA ESCRITORIO, SEM DIVISORIAS INTERNAS E SEM SANITARIO (NAO INCLUI MOBILIZACAO/DESMOBILIZACAO)</t>
  </si>
  <si>
    <t>TOTAL Equipamento:</t>
  </si>
  <si>
    <t>105114</t>
  </si>
  <si>
    <t>EXECUÇÃO DOS APOIOS PARA CONTÊINER OU MÓDULO HABITÁVEL. AF_03/2024</t>
  </si>
  <si>
    <t>105115</t>
  </si>
  <si>
    <t>INSTALAÇÃO E DESINSTALAÇÃO MECANIZADA DE CONTÊINER OU MÓDULO HABITÁVEL DE USOS DIVERSOS. AF_03/2024</t>
  </si>
  <si>
    <t>FNDE 231 LOCACAO DE CONTAINER 2,30 X 6,00 M, ALT. 2,50 M, COM 1 SANITARIO, PARA ESCRITORIO, COMPLETO, SEM DIVISORIAS INTERNAS (NAO INCLUI MOBILIZACAO/DESMOBILIZACAO) (MÊS)</t>
  </si>
  <si>
    <t>00010775</t>
  </si>
  <si>
    <t>LOCACAO DE CONTAINER 2,30 X 6,00 M, ALT. 2,50 M, COM 1 SANITARIO, PARA ESCRITORIO, COMPLETO, SEM DIVISORIAS INTERNAS (NAO INCLUI MOBILIZACAO/DESMOBILIZACAO)</t>
  </si>
  <si>
    <t>FNDE 232 LOCACAO DE CONTAINER 2,30 X 6,00 M, ALT. 2,50 M, PARA SANITARIO, COM 4 BACIAS, 8 CHUVEIROS,1 LAVATORIO E 1 MICTORIO (NAO INCLUI MOBILIZACAO/DESMOBILIZACAO) (MÊS)</t>
  </si>
  <si>
    <t>00010778</t>
  </si>
  <si>
    <t>LOCACAO DE CONTAINER 2,30 X 6,00 M, ALT. 2,50 M, PARA SANITARIO, COM 4 BACIAS, 8 CHUVEIROS,1 LAVATORIO E 1 MICTORIO (NAO INCLUI MOBILIZACAO/DESMOBILIZACAO)</t>
  </si>
  <si>
    <t>FNDE 236 ESTACA ESCAVADA MECANICAMENTE, SEM FLUIDO ESTABILIZANTE, COM 40CM DE DIÂMETRO, CONCRETO LANÇADO POR CAMINHÃO BETONEIRA (EXCLUSIVE MOBILIZAÇÃO E DESMOBILIZAÇÃO) - MURO (M)</t>
  </si>
  <si>
    <t>Equipamento Custo Horário</t>
  </si>
  <si>
    <t>90681</t>
  </si>
  <si>
    <t>PERFURATRIZ HIDRÁULICA SOBRE CAMINHÃO COM TRADO CURTO ACOPLADO, PROFUNDIDADE MÁXIMA DE 20 M, DIÂMETRO MÁXIMO DE 1500 MM, POTÊNCIA INSTALADA DE 137 HP, MESA ROTATIVA COM TORQUE MÁXIMO DE 30 KNM - CHI DIURNO. AF_06/2015</t>
  </si>
  <si>
    <t>CHI</t>
  </si>
  <si>
    <t>90680</t>
  </si>
  <si>
    <t>PERFURATRIZ HIDRÁULICA SOBRE CAMINHÃO COM TRADO CURTO ACOPLADO, PROFUNDIDADE MÁXIMA DE 20 M, DIÂMETRO MÁXIMO DE 1500 MM, POTÊNCIA INSTALADA DE 137 HP, MESA ROTATIVA COM TORQUE MÁXIMO DE 30 KNM - CHP DIURNO. AF_06/2015</t>
  </si>
  <si>
    <t>CHP</t>
  </si>
  <si>
    <t>TOTAL Equipamento Custo Horário:</t>
  </si>
  <si>
    <t>00038405</t>
  </si>
  <si>
    <t>CONCRETO USINADO BOMBEAVEL, CLASSE DE RESISTENCIA C25, COM BRITA 0 E 1, SLUMP = 130 +/- 20 MM, EXCLUI SERVICO DE BOMBEAMENTO (NBR 8953)</t>
  </si>
  <si>
    <t>90778</t>
  </si>
  <si>
    <t>ENGENHEIRO CIVIL DE OBRA PLENO COM ENCARGOS COMPLEMENTARES</t>
  </si>
  <si>
    <t>SERVENTE COM ENCARGOS COMPLEMENTARES</t>
  </si>
  <si>
    <t>100973</t>
  </si>
  <si>
    <t>CARGA, MANOBRA E DESCARGA DE SOLOS E MATERIAIS GRANULARES EM CAMINHÃO BASCULANTE 6 M³ - CARGA COM PÁ CARREGADEIRA (CAÇAMBA DE 1,7 A 2,8 M³ / 128 HP) E DESCARGA LIVRE (UNIDADE: M3). AF_07/2020</t>
  </si>
  <si>
    <t>95579</t>
  </si>
  <si>
    <t>MONTAGEM DE ARMADURA DE ESTACAS, DIÂMETRO = 16,0 MM. AF_09/2021_PS</t>
  </si>
  <si>
    <t>97913</t>
  </si>
  <si>
    <t>TRANSPORTE COM CAMINHÃO BASCULANTE DE 6 M³, EM VIA URBANA EM REVESTIMENTO PRIMÁRIO (UNIDADE: M3XKM). AF_07/2020</t>
  </si>
  <si>
    <t>M3XKM</t>
  </si>
  <si>
    <t>FNDE 237 ESTACA ESCAVADA MECANICAMENTE, SEM FLUIDO ESTABILIZANTE, COM 40CM DE DIÂMETRO, CONCRETO LANÇADO POR CAMINHÃO BETONEIRA (EXCLUSIVE MOBILIZAÇÃO E DESMOBILIZAÇÃO). RESERVATÓRIO (M)</t>
  </si>
  <si>
    <t>FNDE 238 ESTACA ESCAVADA MECANICAMENTE, SEM FLUIDO ESTABILIZANTE, COM 40CM DE DIÂMETRO, CONCRETO LANÇADO POR CAMINHÃO BETONEIRA (EXCLUSIVE MOBILIZAÇÃO E DESMOBILIZAÇÃO) - ESTRUTURA METÁLICA (M)</t>
  </si>
  <si>
    <t>FNDE 239 CONCRETAGEM DE PILARES, FCK = 30 MPA, COM USO DE BOMBA - LANÇAMENTO, ADENSAMENTO E ACABAMENTO. (M3)</t>
  </si>
  <si>
    <t>90587</t>
  </si>
  <si>
    <t>VIBRADOR DE IMERSÃO, DIÂMETRO DE PONTEIRA 45MM, MOTOR ELÉTRICO TRIFÁSICO POTÊNCIA DE 2 CV - CHI DIURNO. AF_06/2015</t>
  </si>
  <si>
    <t>90586</t>
  </si>
  <si>
    <t>VIBRADOR DE IMERSÃO, DIÂMETRO DE PONTEIRA 45MM, MOTOR ELÉTRICO TRIFÁSICO POTÊNCIA DE 2 CV - CHP DIURNO. AF_06/2015</t>
  </si>
  <si>
    <t>00001525</t>
  </si>
  <si>
    <t>CONCRETO USINADO BOMBEAVEL, CLASSE DE RESISTENCIA C30, BRITA 0 E 1, SLUMP = 100 +/- 20 MM, COM BOMBEAMENTO (DISPONIBILIZACAO DE BOMBA), SEM O LANCAMENTO (NBR 8953)</t>
  </si>
  <si>
    <t>88262</t>
  </si>
  <si>
    <t>CARPINTEIRO DE FORMAS COM ENCARGOS COMPLEMENTARES</t>
  </si>
  <si>
    <t>PEDREIRO COM ENCARGOS COMPLEMENTARES</t>
  </si>
  <si>
    <t>FNDE 240 CONCRETAGEM DE VIGAS E LAJES, FCK=30 MPA, PARA LAJES MACIÇAS OU NERVURADAS COM USO DE BOMBA - LANÇAMENTO, ADENSAMENTO E ACABAMENTO. (M3)</t>
  </si>
  <si>
    <t>FNDE 63 DIVISÓRIA ARTICULADA DE 70 MM DE ESPESSURA EM MDF, REVESTIDO EM LAMINADO MELAMÍNICO (M2)</t>
  </si>
  <si>
    <t>00001340</t>
  </si>
  <si>
    <t>CHAPA DE LAMINADO MELAMINICO, LISO FOSCO, DE 1,25 X 3,08 METROS, ESPESSURA = 0,8 MILIMETROS</t>
  </si>
  <si>
    <t>M2</t>
  </si>
  <si>
    <t>00034665</t>
  </si>
  <si>
    <t>CHAPA DE MDF BRANCO LISO 2 FACES, E = 18 MM, DE *2,75 X 1,85* M</t>
  </si>
  <si>
    <t>00001339</t>
  </si>
  <si>
    <t>COLA A BASE DE RESINA SINTETICA PARA CHAPA DE LAMINADO MELAMINICO E OUTROS</t>
  </si>
  <si>
    <t>88239</t>
  </si>
  <si>
    <t>AJUDANTE DE CARPINTEIRO COM ENCARGOS COMPLEMENTARES</t>
  </si>
  <si>
    <t>88261</t>
  </si>
  <si>
    <t>CARPINTEIRO DE ESQUADRIA COM ENCARGOS COMPLEMENTARES</t>
  </si>
  <si>
    <t>FNDE 129 INSTALAÇÃO DE BOX DE VIDRO TEMPERADO, E = 10 MM, ENCAIXADO EM PERFIL U (M2)</t>
  </si>
  <si>
    <t>00011950</t>
  </si>
  <si>
    <t>BUCHA DE NYLON SEM ABA S6, COM PARAFUSO DE 4,20 X 40 MM EM ACO ZINCADO COM ROSCA SOBERBA, CABECA CHATA E FENDA PHILLIPS</t>
  </si>
  <si>
    <t>00039432</t>
  </si>
  <si>
    <t>FITA DE PAPEL REFORCADA COM LAMINA DE METAL PARA REFORCO DE CANTOS DE CHAPA DE GESSO PARA DRYWALL</t>
  </si>
  <si>
    <t>00034360</t>
  </si>
  <si>
    <t>PERFIL DE ALUMINIO ANODIZADO</t>
  </si>
  <si>
    <t>00039961</t>
  </si>
  <si>
    <t>SILICONE ACETICO USO GERAL INCOLOR 280 G</t>
  </si>
  <si>
    <t>00010507</t>
  </si>
  <si>
    <t>VIDRO TEMPERADO INCOLOR E = 10 MM, SEM COLOCACAO</t>
  </si>
  <si>
    <t>88325</t>
  </si>
  <si>
    <t>VIDRACEIRO COM ENCARGOS COMPLEMENTARES</t>
  </si>
  <si>
    <t>FNDE 62 FECHAMENTO EM PLACA CIMENTÍCIA, ESPESSURA 10 MM (M2)</t>
  </si>
  <si>
    <t>00000156</t>
  </si>
  <si>
    <t>ADESIVO ESTRUTURAL A BASE DE RESINA EPOXI, BICOMPONENTE, FLUIDO</t>
  </si>
  <si>
    <t>00039431</t>
  </si>
  <si>
    <t>FITA DE PAPEL MICROPERFURADO, 50 X 150 MM, PARA TRATAMENTO DE JUNTAS DE CHAPA DE GESSO PARA DRYWALL</t>
  </si>
  <si>
    <t>00039442</t>
  </si>
  <si>
    <t>PARAFUSO DRY WALL, EM ACO ZINCADO, CABECA LENTILHA E PONTA AGULHA (LA), LARGURA 4,2 MM, COMPRIMENTO 13 MM</t>
  </si>
  <si>
    <t>00011062</t>
  </si>
  <si>
    <t>PLACA CIMENTICIA LISA E = 10 MM, DE 1,20 X *2,50* M (SEM AMIANTO)</t>
  </si>
  <si>
    <t>FNDE 130 PM1 - KIT DE PORTA DE MADEIRA FRISADA, SEMI-OCA (LEVE OU MÉDIA), PADRÃO MÉDIO, 80X210CM, ESPESSURA DE 3,5CM, ITENS INCLUSOS: DOBRADIÇAS, MONTAGEM E INSTALAÇÃO DE BATENTE, FECHADURA COM EXECUÇÃO DO FURO - FORNECIMENTO E INSTALAÇÃO (UN)</t>
  </si>
  <si>
    <t>100659</t>
  </si>
  <si>
    <t>ALIZAR DE 5X1,5CM PARA PORTA FIXADO COM PREGOS, PADRÃO MÉDIO - FORNECIMENTO E INSTALAÇÃO. AF_12/2019</t>
  </si>
  <si>
    <t>90806</t>
  </si>
  <si>
    <t>BATENTE PARA PORTA DE MADEIRA, FIXAÇÃO COM ARGAMASSA, PADRÃO MÉDIO - FORNECIMENTO E INSTALAÇÃO. AF_12/2019</t>
  </si>
  <si>
    <t>90830</t>
  </si>
  <si>
    <t>FECHADURA DE EMBUTIR COM CILINDRO, EXTERNA, COMPLETA, ACABAMENTO PADRÃO MÉDIO, INCLUSO EXECUÇÃO DE FURO - FORNECIMENTO E INSTALAÇÃO. AF_12/2019</t>
  </si>
  <si>
    <t>91297</t>
  </si>
  <si>
    <t>PORTA DE MADEIRA FRISADA, SEMI-OCA (LEVE OU MÉDIA), 80X210CM, ESPESSURA DE 3,5CM, INCLUSO DOBRADIÇAS - FORNECIMENTO E INSTALAÇÃO. AF_12/2019</t>
  </si>
  <si>
    <t>FNDE 131 PM2 - KIT DE PORTA DE MADEIRA TIPO VENEZIANA, 80X210CM (ESPESSURA DE 3CM), PADRÃO MÉDIO, ITENS INCLUSOS: DOBRADIÇAS, MONTAGEM E INSTALAÇÃO DE BATENTE, FECHADURA COM EXECUÇÃO DO FURO - FORNECIMENTO E INSTALAÇÃO. (UN)</t>
  </si>
  <si>
    <t>91298</t>
  </si>
  <si>
    <t>PORTA DE MADEIRA TIPO VENEZIANA, 80X210CM, ESPESSURA DE 3CM, INCLUSO DOBRADIÇAS - FORNECIMENTO E INSTALAÇÃO. AF_12/2019</t>
  </si>
  <si>
    <t>FNDE 132 PM3 - KIT DE PORTA DE MADEIRA FRISADA, SEMI-OCA (LEVE OU MÉDIA), PADRÃO MÉDIO, 80X210CM, ESPESSURA DE 3,5CM, ITENS INCLUSOS: DOBRADIÇAS, MONTAGEM E INSTALAÇÃO DE BATENTE, FECHADURA COM EXECUÇÃO DO FURO - FORNECIMENTO E INSTALAÇÃO (UN)</t>
  </si>
  <si>
    <t>FNDE 133 INSTALAÇÃO DE VIDRO LISO INCOLOR ESQUADRIA PM3 , E = 6 MM, EM ESQUADRIA DE MADEIRA, FIXADO COM BAGUETE (M2)</t>
  </si>
  <si>
    <t>00039026</t>
  </si>
  <si>
    <t>PREGO DE ACO POLIDO SEM CABECA 15 X 15 (1 1/4 X 13)</t>
  </si>
  <si>
    <t>00010491</t>
  </si>
  <si>
    <t>VIDRO LISO INCOLOR 6 MM - SEM COLOCACAO</t>
  </si>
  <si>
    <t>FNDE 04 CHAPA METÁLICA (ALUMÍNIO) 0,90 M X 0,40 M, ESPESSURA 1 MM PARA AS PORTAS (M²)</t>
  </si>
  <si>
    <t>00011026</t>
  </si>
  <si>
    <t>CHAPA DE ACO GALVANIZADA BITOLA GSG 14, E = 1,95 MM (15,60 KG/M2)</t>
  </si>
  <si>
    <t>FNDE 134 PORTA DE ABRIR - PA1 - 100 X 210 CM EM CHAPA DE ALUMÍNIO, TIPO VENEZIANA COM GUARNIÇÃO, FIXAÇÃO COM PARAFUSOS - FORNECIMENTO E INSTALAÇÃO - CONFORME PROJETO DE ESQUADRIAS (M2)</t>
  </si>
  <si>
    <t>00007568</t>
  </si>
  <si>
    <t>BUCHA DE NYLON SEM ABA S10, COM PARAFUSO DE 6,10 X 65 MM EM ACO ZINCADO COM ROSCA SOBERBA, CABECA CHATA E FENDA PHILLIPS</t>
  </si>
  <si>
    <t>00036888</t>
  </si>
  <si>
    <t>GUARNICAO / MOLDURA / ARREMATE DE ACABAMENTO PARA ESQUADRIA, EM ALUMINIO PERFIL 25, ACABAMENTO ANODIZADO BRANCO OU BRILHANTE, PARA 1 FACE</t>
  </si>
  <si>
    <t>00004922</t>
  </si>
  <si>
    <t>PORTA DE CORRER EM ALUMINIO, DUAS FOLHAS MOVEIS COM VIDRO, FECHADURA E PUXADOR EMBUTIDO, ACABAMENTO ANODIZADO NATURAL, SEM GUARNICAO/ALIZAR/VISTA</t>
  </si>
  <si>
    <t>00000142</t>
  </si>
  <si>
    <t>SELANTE ELASTICO MONOCOMPONENTE A BASE DE POLIURETANO (PU) PARA JUNTAS DIVERSAS</t>
  </si>
  <si>
    <t>310ML</t>
  </si>
  <si>
    <t>FNDE 135 PORTA DE ABRIR - PA2 - 90 X 210 CM EM CHAPA DE ALUMÍNIO, TIPO VENEZIANA COM GUARNIÇÃO, FIXAÇÃO COM PARAFUSOS - FORNECIMENTO E INSTALAÇÃO - CONFORME PROJETO DE ESQUADRIAS (M2)</t>
  </si>
  <si>
    <t>00039025</t>
  </si>
  <si>
    <t>PORTA DE ABRIR, TIPO VENEZIANA, EM ALUMINIO, ACABAMENTO ANODIZADO NATURAL, 90 CM X 210 CM (LARGURA X ALTURA), SEM GUARNICAO/ALIZAR/VISTA</t>
  </si>
  <si>
    <t>FNDE 136 PORTA DE ABRIR - PA3 - 90 X 210 CM EM CHAPA DE ALUMÍNIO, TIPO VENEZIANA COM GUARNIÇÃO, FIXAÇÃO COM PARAFUSOS - FORNECIMENTO E INSTALAÇÃO - CONFORME PROJETO DE ESQUADRIAS (M2)</t>
  </si>
  <si>
    <t>FNDE 137 PORTA DE ABRIR - PA4 - 80 X 165 CM EM CHAPA DE ALUMÍNIO, TIPO VENEZIANA COM GUARNIÇÃO, FIXAÇÃO COM PARAFUSOS - FORNECIMENTO E INSTALAÇÃO - CONFORME PROJETO DE ESQUADRIAS (M2)</t>
  </si>
  <si>
    <t>FNDE 138 PORTA DE ABRIR - PA5 - 70 X 165 CM EM CHAPA DE ALUMÍNIO, TIPO VENEZIANA COM GUARNIÇÃO, FIXAÇÃO COM PARAFUSOS - FORNECIMENTO E INSTALAÇÃO - CONFORME PROJETO DE ESQUADRIAS (M2)</t>
  </si>
  <si>
    <t>FNDE 139 PORTA DE ABRIR - PA6 - 170 X 215 + 70 CM EM CHAPA DE ALUMÍNIO COM BANDEIRA E VIDRO - CONFORME PROJETO DE ESQUADRIAS, INCLUSIVE FERRAGENS E VIDRO MONOLÍTICO (M2)</t>
  </si>
  <si>
    <t>FNDE 140 PORTA DE CORRER - PA7 - 420 X 215 + 70 CM EM CHAPA DE ALUMÍNIO COM BANDEIRA E VIDRO - CONFORME PROJETO DE ESQUADRIAS, INCLUSIVE FERRAGENS E VIDRO (M2)</t>
  </si>
  <si>
    <t>FNDE 141 PORTA DE CORRER - PA8 - 210 X 215 + 70 CM EM CHAPA DE ALUMÍNIO COM BANDEIRA E VIDRO - CONFORME PROJETO DE ESQUADRIAS, INCLUSIVE FERRAGENS E VIDRO (M2)</t>
  </si>
  <si>
    <t>FNDE 142 PORTA DE ABRIR - PA9 - 120 X 210 + 65 CM EM CHAPA DE ALUMÍNIO COM BANDEIRA E VENEZIANA - CONFORME PROJETO DE ESQUADRIAS, INCLUSIVE FERRAGENS (M2)</t>
  </si>
  <si>
    <t>FNDE 143 PORTA DE CORRER - PA10 - 175 X 230 CM EM CHAPA DE ALUMÍNIO COM VENEZIANA - CONFORME PROJETO DE ESQUADRIAS, INCLUSIVE FERRAGENS (M2)</t>
  </si>
  <si>
    <t>FNDE 144 PORTA DE CORRER - PA11- 230 X 240 CM EM CHAPA DE ALUMÍNIO COM VENEZIANA - CONFORME PROJETO DE ESQUADRIAS, INCLUSIVE FERRAGENS (M2)</t>
  </si>
  <si>
    <t>FNDE 145 JANELA DE ALUMÍNIO - JA-1 - 210 X 130 CM COMPLETA, CONFORME PROJETO DE ESQUADRIAS - GUILHOTINA - INCLUSO VIDRO (M2)</t>
  </si>
  <si>
    <t>00034381</t>
  </si>
  <si>
    <t>JANELA MAXIM-AR, EM ALUMINIO PERFIL 25, 60 X 80 CM (A X L), ACABAMENTO BRANCO OU BRILHANTE, BATENTE DE 4 A 5 CM, COM VIDRO 4 MM, SEM GUARNICAO/ALIZAR</t>
  </si>
  <si>
    <t>00004377</t>
  </si>
  <si>
    <t>PARAFUSO DE ACO ZINCADO COM ROSCA SOBERBA, CABECA CHATA E FENDA SIMPLES, DIAMETRO 4,2 MM, COMPRIMENTO * 32 * MM</t>
  </si>
  <si>
    <t>FNDE 146 JANELA DE ALUMÍNIO - JA-2 - 150 X 140 CM COMPLETA, CONFORME PROJETO DE ESQUADRIAS - CORRER - INCLUSO VIDRO (M2)</t>
  </si>
  <si>
    <t>00036896</t>
  </si>
  <si>
    <t>JANELA DE CORRER, EM ALUMINIO PERFIL 25, 100 X 120 CM (A X L), 2 FLS MOVEIS, SEM BANDEIRA, ACABAMENTO BRANCO OU BRILHANTE, BATENTE DE 6 A 7 CM, COM VIDRO 4 MM, SEM GUARNICAO</t>
  </si>
  <si>
    <t>FNDE 147 JANELA DE ALUMÍNIO - JA-3 - 280 X 205 CM COMPLETA, CONFORME PROJETO DE ESQUADRIAS - CORRER COM BANDEIRA - INCLUSO VIDRO (M2)</t>
  </si>
  <si>
    <t>FNDE 148 JANELA DE ALUMÍNIO - JA-4 - 280 X 185 CM COMPLETA, CONFORME PROJETO DE ESQUADRIAS - CORRER COM BANDEIRA - INCLUSO VIDRO MONILÍTICO (M2)</t>
  </si>
  <si>
    <t>FNDE 149 JANELA DE ALUMÍNIO - JA-5 - 350 X 185 CM COMPLETA, CONFORME PROJETO DE ESQUADRIAS - CORRER COM BANDEIRA - INCLUSO VIDRO (M2)</t>
  </si>
  <si>
    <t>FNDE 151 JANELA DE ALUMÍNIO - JA-6, 350 X 120 CM COMPLETA, CONFORME PROJETO DE ESQUADRIAS - FIXA - INCLUSO VIDRO (M2)</t>
  </si>
  <si>
    <t>00000599</t>
  </si>
  <si>
    <t>JANELA FIXA, EM ALUMINIO PERFIL 20, 60 X 80 CM (A X L), BATENTE/REQUADRO DE 3 A 14 CM, COM VIDRO 4 MM, SEM GUARNICAO/ALIZAR, ACABAMENTO ALUM BRANCO OU BRILHANTE</t>
  </si>
  <si>
    <t>FNDE 152 JANELA DE ALUMÍNIO - JA-7 - 280 X 230 CM COMPLETA, CONFORME PROJETO DE ESQUADRIAS - FIXA COM BANDEIRA - INCLUSO VIDRO (M2)</t>
  </si>
  <si>
    <t>FNDE 153 JANELA DE ALUMÍNIO - JA-8, 700 X 290 CM COMPLETA, CONFORME PROJETO DE ESQUADRIAS - FIXA COM BANDEIRA - INCLUSO VIDRO (M2)</t>
  </si>
  <si>
    <t>FNDE 154 JANELA DE ALUMÍNIO - JA-9 - 85 X 210 CM COMPLETA, CONFORME PROJETO DE ESQUADRIAS MAXIM-AR - INCLUSO VIDRO (M2)</t>
  </si>
  <si>
    <t>FNDE 155 JANELA DE ALUMÍNIO - JA-10 - 150 X 60 CM COMPLETA, CONFORME PROJETO DE ESQUADRIAS - MAXIM-AR - INCLUSO VIDRO (M2)</t>
  </si>
  <si>
    <t>FNDE 156 JANELA DE ALUMÍNIO - JA-11 - 150 X 80 CM COMPLETA, CONFORME PROJETO DE ESQUADRIAS - MAXIM-AR - INCLUSO VIDRO (M2)</t>
  </si>
  <si>
    <t>FNDE 157 JANELA DE ALUMÍNIO - JA-12 - 280 X 80 CM COMPLETA, CONFORME PROJETO DE ESQUADRIAS - MAXIM-AR - INCLUSO VIDRO (M2)</t>
  </si>
  <si>
    <t>FNDE 158 JANELA DE ALUMÍNIO - JA-13 - 280 X 60 CM COMPLETA, CONFORME PROJETO DE ESQUADRIAS - MAXIM-AR - INCLUSO VIDRO (M2)</t>
  </si>
  <si>
    <t>FNDE 159 JANELA DE ALUMÍNIO - JA-14 - 280 X 185 CM COMPLETA, CONFORME PROJETO DE ESQUADRIAS - MAXIM-AR - INCLUSO VIDRO MONOLÍTICO (M2)</t>
  </si>
  <si>
    <t>FNDE 160 JANELA DE ALUMÍNIO - JA-15 - 350 X 80 CM COMPLETA, CONFORME PROJETO DE ESQUADRIAS - MAXIM-AR -INCLUSO VIDRO (M2)</t>
  </si>
  <si>
    <t>FNDE 05 TELA TIPO MOSQUITEIRO - FIXADA NA ESQUADRIA - CONFORME PROJETO DE ESQUADRIAS (M2)</t>
  </si>
  <si>
    <t>00000586</t>
  </si>
  <si>
    <t>CANTONEIRA EM ALUMINIO, ABAS IGUAIS, LARGURA DE 25,40 MM (1"), ESPESSURA DE 4,76 MM (3/16") E PESO LINEAR DE APROXIMADAMENTE 0,593 KG/M</t>
  </si>
  <si>
    <t>00010932</t>
  </si>
  <si>
    <t>TELA DE ARAME GALVANIZADA QUADRANGULAR / LOSANGULAR, FIO 4,19 MM (8 BWG), MALHA 5 X 5 CM, H = 2 M</t>
  </si>
  <si>
    <t>88315</t>
  </si>
  <si>
    <t>SERRALHEIRO COM ENCARGOS COMPLEMENTARES</t>
  </si>
  <si>
    <t>FNDE 12 ESPELHO CRISTAL, ESPESSURA 4MM, COM PARAFUSOS DE FIXAÇÃO, SEM MOLDURA (M2)</t>
  </si>
  <si>
    <t>00011186</t>
  </si>
  <si>
    <t>ESPELHO CRISTAL E = 4 MM</t>
  </si>
  <si>
    <t>00004343</t>
  </si>
  <si>
    <t>PARAFUSO FRANCES ZINCADO, DIAMETRO 1/2", COMPRIMENTO 4", COM PORCA E ARRUELA</t>
  </si>
  <si>
    <t>88242</t>
  </si>
  <si>
    <t>AJUDANTE DE PEDREIRO COM ENCARGOS COMPLEMENTARES</t>
  </si>
  <si>
    <t>FNDE 100 P01 - PORTÃO METÁLICO DE ABRIR, 3,50 X 2,20 M, COM CHAPA METÁLICA CARBONO PERFURADA, INCLUSO PINTURA, CONFORME PROJETO DE ESQUADRIAS (M2)</t>
  </si>
  <si>
    <t>92716</t>
  </si>
  <si>
    <t>APARELHO PARA CORTE E SOLDA OXI-ACETILENO SOBRE RODAS, INCLUSIVE CILINDROS E MAÇARICOS - CHP DIURNO. AF_05/2023</t>
  </si>
  <si>
    <t>00000546</t>
  </si>
  <si>
    <t>BARRA DE ACO CHATA, RETANGULAR (QUALQUER BITOLA)</t>
  </si>
  <si>
    <t>00043105</t>
  </si>
  <si>
    <t>CHAPA DE ACO CARBONO GALVANIZADA, PERFURADA (GRADE FUROS) E = 1,5 MM, DIAMETRO DO FURO = 9,52 MM (FUROS ALTERNADOS HORIZ.)</t>
  </si>
  <si>
    <t>00011456</t>
  </si>
  <si>
    <t>FERROLHO COM FECHO /TRINCO REDONDO, EM ACO GALVANIZADO / ZINCADO, DE SOBREPOR, COM COMPRIMENTO DE 10" A 12" E ESPESSURA MINIMA DA CHAPA DE 1,50 MM</t>
  </si>
  <si>
    <t>00007698</t>
  </si>
  <si>
    <t>TUBO ACO GALVANIZADO COM COSTURA, CLASSE MEDIA, DN 1.1/4", E = *3,25* MM, PESO *3,14* KG/M (NBR 5580)</t>
  </si>
  <si>
    <t>88251</t>
  </si>
  <si>
    <t>AUXILIAR DE SERRALHEIRO COM ENCARGOS COMPLEMENTARES</t>
  </si>
  <si>
    <t>100754</t>
  </si>
  <si>
    <t>PINTURA COM TINTA ACRÍLICA DE ACABAMENTO APLICADA A ROLO OU PINCEL SOBRE SUPERFÍCIES METÁLICAS (EXCETO PERFIL) EXECUTADO EM OBRA (02 DEMÃOS). AF_01/2020</t>
  </si>
  <si>
    <t>100722</t>
  </si>
  <si>
    <t>PINTURA COM TINTA ALQUÍDICA DE FUNDO (TIPO ZARCÃO) APLICADA A ROLO OU PINCEL SOBRE SUPERFÍCIES METÁLICAS (EXCETO PERFIL) EXECUTADO EM OBRA (POR DEMÃO). AF_01/2020</t>
  </si>
  <si>
    <t>FNDE 102 P02 - PORTÃO METÁLICO TIPO GRADIL 3,40 X 2,38 M , MALHA 5 X 20CM - FIO 5,00MM, REVESTIDOS EM POLIESTER POR PROCESSO DE PINTURA ELETROSTÁTICA (GRADIL), NA COR BRANCA - FORNECIMENTO E INSTALAÇÃO (M2)</t>
  </si>
  <si>
    <t>H.03.000.031296</t>
  </si>
  <si>
    <t>Portão tipo gradil 1 ou 2 folhas, com ou sem bandeira, sob medida</t>
  </si>
  <si>
    <t>SP Obras</t>
  </si>
  <si>
    <t>FNDE 101 P03 - PORTÃO METÁLICO DE ABRIR, 1,80 X 1,80 M, COM CHAPA METÁLICA CARBONO PERFURADA, INCLUSO PINTURA, CONFORME PROJETO DE ESQUADRIAS (M2)</t>
  </si>
  <si>
    <t>FNDE 103 P04 - PORTÃO METÁLICO NYLOFOR 0,90 X 2,03 M , MALHA 5 X 20CM - FIO 5,00MM, REVESTIDOS EM POLIESTER POR PROCESSO DE PINTURA ELETROSTÁTICA (GRADIL), NA COR BRANCA - FORNECIMENTO E INSTALAÇÃO (M2)</t>
  </si>
  <si>
    <t>FNDE 105 FECHAMENTO EM CHAPA METÁLICA PERFURADA, INCLUSO PINTURA, CONFORME PROJETO (GR1, GR2) (M2)</t>
  </si>
  <si>
    <t>FNDE 104 GRADIL METÁLICO E TELA DE AÇO GALVANIZADO FIO 12 BWG, MALHA 2" - JARDIM VERTICAL (M2)</t>
  </si>
  <si>
    <t>00000552</t>
  </si>
  <si>
    <t>BARRA DE ACO CHATO, RETANGULAR, 38,1 MM X 6,35 MM (L X E), 1,89 KG/M</t>
  </si>
  <si>
    <t>00010997</t>
  </si>
  <si>
    <t>ELETRODO REVESTIDO AWS - E7018, DIAMETRO IGUAL A 4,00 MM</t>
  </si>
  <si>
    <t>00007167</t>
  </si>
  <si>
    <t>TELA DE ARAME GALVANIZADA QUADRANGULAR / LOSANGULAR, FIO 2,11 MM (14 BWG), MALHA 5 X 5 CM, H = 2 M</t>
  </si>
  <si>
    <t>FNDE 61 FECHAMENTO COM CHAPA METÁLICA PERFURADA, INCLUSO PINTURA, CONFORME PROJETO (M2)</t>
  </si>
  <si>
    <t>FNDE 20 TELHA TERMOISOLANTE REVESTIDA EM ACO GALVALUME, FACE SUPERIOR TRAPEZOIDAL E FACE INFERIOR PLANA (NAO INCLUI ACESSORIOS DE FIXACAO), REVEST COM ESPESSURA DE 0,50 MM, COM PRE-PINTURA DE COR BRANCA NAS DUAS FACES, NUCLEO EM POLIIOCIANURATO (PIR) COM ESPESSURA DE 50 MM (M2)</t>
  </si>
  <si>
    <t>00004380</t>
  </si>
  <si>
    <t>PARAFUSO ZINCADO ROSCA SOBERBA 5/16" X 120 MM PARA TELHA FIBROCIMENTO</t>
  </si>
  <si>
    <t>00043071</t>
  </si>
  <si>
    <t>TELHA TERMOISOLANTE REVESTIDA EM ACO GALVALUME, FACE SUPERIOR TRAPEZOIDAL E FACE INFERIOR PLANA (NAO INCLUI ACESSORIOS DE FIXACAO), REVEST COM ESPESSURA DE 0,50 MM, COM PRE-PINTURA DE COR BRANCA NAS DUAS FACES, NUCLEO EM POLIISOCIANURATO (PIR) COM ESPESSURA DE 50 MM</t>
  </si>
  <si>
    <t>FNDE 64 CHAPA POLICARBONATO ALVEOLAR CRISTAL ESP.= 6mm (M2)</t>
  </si>
  <si>
    <t>F.04.000.090497</t>
  </si>
  <si>
    <t>Chapa em policarbonato alveolar de 6mm</t>
  </si>
  <si>
    <t>00039572</t>
  </si>
  <si>
    <t>PERFIL TIPO CANTONEIRA EM L, EM ACO GALVANIZADO, BRANCO, PARA FORRO REMOVIVEL, *23* X 3000 MM (L X C)</t>
  </si>
  <si>
    <t>88278</t>
  </si>
  <si>
    <t>MONTADOR DE ESTRUTURA METÁLICA COM ENCARGOS COMPLEMENTARES</t>
  </si>
  <si>
    <t>FNDE 161 CALHA EM CHAPA DE AÇO GALVANIZADO (30x15 cm) (M)</t>
  </si>
  <si>
    <t>93282</t>
  </si>
  <si>
    <t>GUINCHO ELÉTRICO DE COLUNA, CAPACIDADE 400 KG, COM MOTO FREIO, MOTOR TRIFÁSICO DE 1,25 CV - CHI DIURNO. AF_03/2016</t>
  </si>
  <si>
    <t>93281</t>
  </si>
  <si>
    <t>GUINCHO ELÉTRICO DE COLUNA, CAPACIDADE 400 KG, COM MOTO FREIO, MOTOR TRIFÁSICO DE 1,25 CV - CHP DIURNO. AF_03/2016</t>
  </si>
  <si>
    <t>00040783</t>
  </si>
  <si>
    <t>CALHA QUADRADA DE CHAPA DE ACO GALVANIZADA NUM 24, CORTE 50 CM</t>
  </si>
  <si>
    <t>00005061</t>
  </si>
  <si>
    <t>PREGO DE ACO POLIDO COM CABECA 18 X 27 (2 1/2 X 10)</t>
  </si>
  <si>
    <t>00005104</t>
  </si>
  <si>
    <t>REBITE DE REPUXO EM ALUMINIO VAZADO, DIAMETRO 3,2 X 8 MM DE COMPRIMENTO (1KG = 1025 UNIDADES)</t>
  </si>
  <si>
    <t>00013388</t>
  </si>
  <si>
    <t>SOLDA EM BARRA DE ESTANHO-CHUMBO 50/50</t>
  </si>
  <si>
    <t>88323</t>
  </si>
  <si>
    <t>TELHADISTA COM ENCARGOS COMPLEMENTARES</t>
  </si>
  <si>
    <t>FNDE 162 CALHA EM CHAPA DE AÇO GALVANIZADO (35x15cm) (M)</t>
  </si>
  <si>
    <t>FNDE 163 CALHA EM CHAPA DE AÇO GALVANIZADO (35x20cm) (M)</t>
  </si>
  <si>
    <t>FNDE 164 CALHA EM CHAPA DE AÇO GALVANIZADO (42,5x15cm) (M)</t>
  </si>
  <si>
    <t>FNDE 165 CALHA EM CHAPA DE AÇO GALVANIZADO (45x15cm) (M)</t>
  </si>
  <si>
    <t>FNDE 166 CALHA EM CHAPA DE AÇO GALVANIZADO (40x20cm) (M)</t>
  </si>
  <si>
    <t>FNDE 65 CUMEEIRA NORMAL PARA TELHA TRAPEZOIDAL DE AÇO, E = 0,5 MM, INCLUSO ACESSÓRIOS DE FIXAÇÃO E IÇAMENTO (M)</t>
  </si>
  <si>
    <t>F.14.000.025529</t>
  </si>
  <si>
    <t>Cumeeira em chapa de aço zincado, pré-pintada, perfil trapezoidal, espessura de 0,50mm; ref. LR-40 da Perfilor, MBP-40 da MBP, Eucatex ou equivalente</t>
  </si>
  <si>
    <t>00011029</t>
  </si>
  <si>
    <t>HASTE RETA PARA GANCHO DE FERRO GALVANIZADO, COM ROSCA 1/4" X 30 CM PARA FIXACAO DE TELHA METALICA, INCLUI PORCA E ARRUELAS DE VEDACAO</t>
  </si>
  <si>
    <t>CJ</t>
  </si>
  <si>
    <t>FNDE 167 PINGADEIRA EM CHAPA DE AÇO GALVANIZADO (M)</t>
  </si>
  <si>
    <t>00040873</t>
  </si>
  <si>
    <t>RUFO INTERNO/EXTERNO DE CHAPA DE ACO GALVANIZADA NUM 24, CORTE 25 CM</t>
  </si>
  <si>
    <t>FNDE 168 RUFO-PINGADEIRA EM CHAPA DE AÇO GALVANIZADO (M)</t>
  </si>
  <si>
    <t>FNDE 169 RUFO EM CHAPA DE AÇO GALVANIZADO (M)</t>
  </si>
  <si>
    <t>FNDE 170 CONTRA-RUFO LATERAL ACABAMENTO CALHA EM CHAPA METÁLICA DOBRADA, DESENVOLVIMENTO 39 CM (M)</t>
  </si>
  <si>
    <t>FNDE 171 TELHAMENTO COM TELHA DE AÇO/ALUMÍNIO E = 0,5 MM, TELHA METÁLICA PERFURADA PARA FECHAMENTO, INCLUSO IÇAMENTO (M2)</t>
  </si>
  <si>
    <t>00007243</t>
  </si>
  <si>
    <t>TELHA TRAPEZOIDAL EM ACO ZINCADO, SEM PINTURA, ALTURA DE APROXIMADAMENTE 40 MM, ESPESSURA DE 0,50 MM E LARGURA UTIL DE 980 MM</t>
  </si>
  <si>
    <t>FNDE 172 IMPERMEABILIZAÇÃO DE VIGA BALDRAME COM EMULSÃO ASFÁLTICA, 2 DEMÃOS (M2)</t>
  </si>
  <si>
    <t>00000626</t>
  </si>
  <si>
    <t>MANTA LIQUIDA DE BASE ASFALTICA MODIFICADA COM A ADICAO DE ELASTOMEROS DILUIDOS EM SOLVENTE ORGANICO, APLICACAO A FRIO (MEMBRANA DE EMULSAO ASFALTICA PARA IMPERMEABILIZACAO FLEXIVEL)</t>
  </si>
  <si>
    <t>88243</t>
  </si>
  <si>
    <t>AJUDANTE ESPECIALIZADO COM ENCARGOS COMPLEMENTARES</t>
  </si>
  <si>
    <t>88270</t>
  </si>
  <si>
    <t>IMPERMEABILIZADOR COM ENCARGOS COMPLEMENTARES</t>
  </si>
  <si>
    <t>FNDE 173 IMPERMEABILIZAÇÃO DA LAJE COM EMULSÃO ASFÁLTICA, 2 DEMÃOS (M2)</t>
  </si>
  <si>
    <t>FNDE 174 IMPERMEABILIZAÇÃO DE PISO COM EMULSÃO ASFÁLTICA, 2 DEMÃOS (M2)</t>
  </si>
  <si>
    <t>FNDE 175 IMPERMEABILIZAÇÃO DA PAREDE COM EMULSÃO ASFÁLTICA, 2 DEMÃOS (M2)</t>
  </si>
  <si>
    <t>FNDE 176 CHAPISCO APLICADO EM ALVENARIAS E ESTRUTURAS DE CONCRETO EXTERNAS, COM COLHER DE PEDREIRO. ARGAMASSA TRAÇO 1:3 COM PREPARO EM BETONEIRA 400L. - EXTERNO (M2)</t>
  </si>
  <si>
    <t>87313</t>
  </si>
  <si>
    <t>ARGAMASSA TRAÇO 1:3 (EM VOLUME DE CIMENTO E AREIA GROSSA ÚMIDA) PARA CHAPISCO CONVENCIONAL, PREPARO MECÂNICO COM BETONEIRA 400 L. AF_08/2019</t>
  </si>
  <si>
    <t>FNDE 177 CHAPISCO APLICADO EM ALVENARIAS E ESTRUTURAS DE CONCRETO EXTERNAS, COM COLHER DE PEDREIRO. ARGAMASSA TRAÇO 1:3 COM PREPARO EM BETONEIRA 400L. - INTERNO (M2)</t>
  </si>
  <si>
    <t>FNDE 178 EMBOÇO OU MASSA ÚNICA EM ARGAMASSA TRAÇO 1:2:8, PREPARO MECÂNICO COM BETONEIRA 400 L, APLICADA MANUALMENTE EM PANOS CEGOS - REVESTIMENTO INTERNO (SEM PRESENÇA DE VÃOS), ESPESSURA DE 25 MM (M2)</t>
  </si>
  <si>
    <t>00037411</t>
  </si>
  <si>
    <t>TELA DE ACO SOLDADA GALVANIZADA/ZINCADA PARA ALVENARIA, FIO D = *1,24 MM, MALHA 25 X 25 MM</t>
  </si>
  <si>
    <t>87292</t>
  </si>
  <si>
    <t>ARGAMASSA TRAÇO 1:2:8 (EM VOLUME DE CIMENTO, CAL E AREIA MÉDIA ÚMIDA) PARA EMBOÇO/MASSA ÚNICA/ASSENTAMENTO DE ALVENARIA DE VEDAÇÃO, PREPARO MECÂNICO COM BETONEIRA 400 L. AF_08/2019</t>
  </si>
  <si>
    <t>FNDE 179 EMBOÇO OU MASSA ÚNICA EM ARGAMASSA TRAÇO 1:2:8, PREPARO MECÂNICO COM BETONEIRA 400 L, APLICADA MANUALMENTE EM PANOS CEGOS - REVESTIMENTO EXTERNO (SEM PRESENÇA DE VÃOS), ESPESSURA DE 25 MM (M2)</t>
  </si>
  <si>
    <t>FNDE 180 REVESTIMENTO CERÂMICO PARA PAREDES COM PLACAS TIPO ESMALTADA EXTRA DE DIMENSÕES 10X10 CM, COR CINZA CLAROAPLICADAS NA ALTURA INTEIRA DAS PAREDES. (M2)</t>
  </si>
  <si>
    <t>00001381</t>
  </si>
  <si>
    <t>ARGAMASSA COLANTE AC I PARA CERAMICAS</t>
  </si>
  <si>
    <t>00034357</t>
  </si>
  <si>
    <t>REJUNTE CIMENTICIO, QUALQUER COR</t>
  </si>
  <si>
    <t>00000536</t>
  </si>
  <si>
    <t>REVESTIMENTO PARA PAREDE, EM CERAMICA ESMALTADA, FORMATO MENOR OU IGUAL A 2025 CM2</t>
  </si>
  <si>
    <t>88256</t>
  </si>
  <si>
    <t>AZULEJISTA OU LADRILHISTA COM ENCARGOS COMPLEMENTARES</t>
  </si>
  <si>
    <t>FNDE 181 REVESTIMENTO CERÂMICO PARA PAREDES COM PLACAS TIPO ESMALTADA EXTRA DE DIMENSÕES 10X10 CM, COR LARANJA APLICADAS NA ALTURA INTEIRA DAS PAREDES. (M2)</t>
  </si>
  <si>
    <t>FNDE 245 RODA MEIO EM MADEIRA, ALTURA 7CM, FIXADO COM COLA (M)</t>
  </si>
  <si>
    <t>00044396</t>
  </si>
  <si>
    <t>COLA BRANCA BASE PVA</t>
  </si>
  <si>
    <t>00006186</t>
  </si>
  <si>
    <t>RODAPE DE MADEIRA MACICA CUMARU/IPE CHAMPANHE OU EQUIVALENTE DA REGIAO, *1,5 X 7 CM</t>
  </si>
  <si>
    <t>FNDE 18 FORRO DE FIBRA MINERAL EM PLACAS DE 625 X 625 MM, E = 15 MM, BORDA RETA, COM PINTURA ANTIMOFO, APOIADO EM PERFIL DE ACO GALVANIZADO COM 24 MM DE BASE - INSTALADO (M2)</t>
  </si>
  <si>
    <t>00039511</t>
  </si>
  <si>
    <t>FORRO DE FIBRA MINERAL EM PLACAS DE 625 X 625 MM, E = 15 MM, BORDA RETA, COM PINTURA ANTIMOFO, APOIADO EM PERFIL DE ACO GALVANIZADO COM 24 MM DE BASE - INSTALADO</t>
  </si>
  <si>
    <t>FNDE 66 FORRO DE TELA ONDULADA EM ARAME GALVANIZADO - COR NATURAL (M²)</t>
  </si>
  <si>
    <t>Especiais</t>
  </si>
  <si>
    <t>00002705</t>
  </si>
  <si>
    <t>ENERGIA ELETRICA ATE 2000 KWH INDUSTRIAL, SEM DEMANDA</t>
  </si>
  <si>
    <t>KWH</t>
  </si>
  <si>
    <t>TOTAL Especiais:</t>
  </si>
  <si>
    <t>00004777</t>
  </si>
  <si>
    <t>CANTONEIRA ACO ABAS IGUAIS (QUALQUER BITOLA), ESPESSURA ENTRE 1/8" E 1/4"</t>
  </si>
  <si>
    <t>00037397</t>
  </si>
  <si>
    <t>PINO DE ACO LISO 1/4 ", HASTE = *53* MM (ACAO DIRETA)</t>
  </si>
  <si>
    <t>CENTO</t>
  </si>
  <si>
    <t>E.10.000.027518</t>
  </si>
  <si>
    <t>Tela de aço galvanizado, fio 12BWG, malha 2´ tipo alambrado</t>
  </si>
  <si>
    <t>88317</t>
  </si>
  <si>
    <t>SOLDADOR COM ENCARGOS COMPLEMENTARES</t>
  </si>
  <si>
    <t>FNDE 182 CONTRAPISO DE CONCRETO NÃO-ESTRUTURAL, ESPESSURA 3 CM E PREPARO MECÂNICO (M2)</t>
  </si>
  <si>
    <t>00007334</t>
  </si>
  <si>
    <t>ADITIVO ADESIVO LIQUIDO PARA ARGAMASSAS DE REVESTIMENTOS CIMENTICIOS</t>
  </si>
  <si>
    <t>L</t>
  </si>
  <si>
    <t>00001379</t>
  </si>
  <si>
    <t>CIMENTO PORTLAND COMPOSTO CP II-32</t>
  </si>
  <si>
    <t>87301</t>
  </si>
  <si>
    <t>ARGAMASSA TRAÇO 1:4 (EM VOLUME DE CIMENTO E AREIA MÉDIA ÚMIDA) PARA CONTRAPISO, PREPARO MECÂNICO COM BETONEIRA 400 L. AF_08/2019</t>
  </si>
  <si>
    <t>FNDE 184 RODAPÉ CERÂMICO H= 10 CM (M)</t>
  </si>
  <si>
    <t>00001287</t>
  </si>
  <si>
    <t>PISO EM CERAMICA ESMALTADA, COR LISA, PEI MAIOR OU IGUAL A 4, FORMATO MENOR OU IGUAL A 2025 CM2</t>
  </si>
  <si>
    <t>FNDE 185 RODAPÉ EM GRANITINA, ALTURA 10CM (M)</t>
  </si>
  <si>
    <t>00004824</t>
  </si>
  <si>
    <t>GRANILHA/ GRANA/ PEDRISCO OU AGREGADO EM MARMORE/ GRANITO/ QUARTZO E CALCARIO, PRETO, CINZA, PALHA OU BRANCO</t>
  </si>
  <si>
    <t>87298</t>
  </si>
  <si>
    <t>ARGAMASSA TRAÇO 1:3 (EM VOLUME DE CIMENTO E AREIA MÉDIA ÚMIDA) PARA CONTRAPISO, PREPARO MECÂNICO COM BETONEIRA 400 L. AF_08/2019</t>
  </si>
  <si>
    <t>FNDE 186 SOLEIRA EM GRANITO, LARGURA 20 CM, ESPESSURA 2,0 CM (M)</t>
  </si>
  <si>
    <t>00037595</t>
  </si>
  <si>
    <t>ARGAMASSA COLANTE TIPO AC III</t>
  </si>
  <si>
    <t>00020232</t>
  </si>
  <si>
    <t>SOLEIRA EM GRANITO, POLIDO, TIPO ANDORINHA/ QUARTZ/ CASTELO/ CORUMBA OU OUTROS EQUIVALENTES DA REGIAO, L= *15* CM, E= *2,0* CM</t>
  </si>
  <si>
    <t>88274</t>
  </si>
  <si>
    <t>MARMORISTA/GRANITEIRO COM ENCARGOS COMPLEMENTARES</t>
  </si>
  <si>
    <t>FNDE 189 PISO PODOTÁTIL DIRECIONAL, COR VERMELHA, DE CONCRETO, ASSENTADO SOBRE ARGAMASSA (M2)</t>
  </si>
  <si>
    <t>00034353</t>
  </si>
  <si>
    <t>ARGAMASSA COLANTE AC II</t>
  </si>
  <si>
    <t>00036178</t>
  </si>
  <si>
    <t>PISO TATIL / PODOTATIL, LADRILHO HIDRAULICO/CONCRETO, *40 X 40* CM, E= 2,5* CM, PADRAO TATIL ALERTA OU DIRECIONAL, COR NATURAL</t>
  </si>
  <si>
    <t>FNDE 190 PISO PODOTÁTIL DE ALERTA, COR VERMELHA, DE CONCRETO, ASSENTADO SOBRE ARGAMASSA (M2)</t>
  </si>
  <si>
    <t>FNDE 191 PISO PODOTÁTIL DE ALERTA, COR AMARELA, DE CONCRETO, ASSENTADO SOBRE ARGAMASSA (M2)</t>
  </si>
  <si>
    <t>FNDE 10 COLCHÃO DRENANTE DE AREIA H= 30 CM (M3)</t>
  </si>
  <si>
    <t>5678</t>
  </si>
  <si>
    <t>RETROESCAVADEIRA SOBRE RODAS COM CARREGADEIRA, TRAÇÃO 4X4, POTÊNCIA LÍQ. 88 HP, CAÇAMBA CARREG. CAP. MÍN. 1 M3, CAÇAMBA RETRO CAP. 0,26 M3, PESO OPERACIONAL MÍN. 6.674 KG, PROFUNDIDADE ESCAVAÇÃO MÁX. 4,37 M - CHP DIURNO. AF_06/2014</t>
  </si>
  <si>
    <t>00000367</t>
  </si>
  <si>
    <t>AREIA GROSSA - POSTO JAZIDA/FORNECEDOR (RETIRADO NA JAZIDA, SEM TRANSPORTE)</t>
  </si>
  <si>
    <t>FNDE 192 EMASSAMENTO COM MASSA CORRIDA PVA, APLICAÇÃO EM TETO, UMA DEMÃO, LIXAMENTO MANUAL (M2)</t>
  </si>
  <si>
    <t>00003767</t>
  </si>
  <si>
    <t>LIXA EM FOLHA PARA PAREDE OU MADEIRA, NUMERO 120, COR VERMELHA</t>
  </si>
  <si>
    <t>00043626</t>
  </si>
  <si>
    <t>MASSA CORRIDA PARA SUPERFICIES DE AMBIENTES INTERNOS</t>
  </si>
  <si>
    <t>88310</t>
  </si>
  <si>
    <t>PINTOR COM ENCARGOS COMPLEMENTARES</t>
  </si>
  <si>
    <t>FNDE 193 EMASSAMENTO DE PAREDES COM MASSA ACRÍLICA, DUAS DEMÃOS, ÁREAS MOLHADAS (M2)</t>
  </si>
  <si>
    <t>00043651</t>
  </si>
  <si>
    <t>MASSA ACRILICA PARA SUPERFICIES INTERNAS E EXTERNAS</t>
  </si>
  <si>
    <t>FNDE 194 PINTURA LÁTEX PVA, APLICAÇÃO MANUAL EM PAREDES, DUAS DEMÃOS, COR BRANCO GELO (M2)</t>
  </si>
  <si>
    <t>00007356</t>
  </si>
  <si>
    <t>TINTA LATEX ACRILICA PREMIUM, COR BRANCO FOSCO</t>
  </si>
  <si>
    <t>FNDE 196 PINTURA LÁTEX ACRÍLICA, SOBRE REBOCO LISO, COR CINZA CLARO, APLICAÇÃO MANUAL EM PAREDES, DUAS DEMÃOS (M2)</t>
  </si>
  <si>
    <t>FNDE 197 PINTURA LÁTEX ACRÍLICA, SOBRE REBOCO LISO, COR LARANJA, APLICAÇÃO MANUAL EM PAREDES, DUAS DEMÃOS (M2)</t>
  </si>
  <si>
    <t>FNDE 198 PINTURA LÁTEX ACRÍLICA, SOBRE MASSA ACRÍLICA, COR BRANCO GELO, AREAS MOLHADAS (M2)</t>
  </si>
  <si>
    <t>FNDE 200 PINTURA EM ESMALTE SINTÉTICO EM ESQUADRIAS DE MADEIRA, 2 DEMÃOS (M2)</t>
  </si>
  <si>
    <t>00005318</t>
  </si>
  <si>
    <t>DILUENTE AGUARRAS</t>
  </si>
  <si>
    <t>00007311</t>
  </si>
  <si>
    <t>TINTA ESMALTE SINTETICO PREMIUM ACETINADO</t>
  </si>
  <si>
    <t>FNDE 201 PINTURA EM ESMALTE SINTÉTICO EM RODAMEIO DE MADEIRA, 2 DEMÃOS - COR BRANCO (M2)</t>
  </si>
  <si>
    <t>FNDE 199 PINTURA LÁTEX ACRÍLICA SOBRE PAREDES EXTERNAS, COR LARANJA, APLICAÇÃO MANUAL EM PAREDES, DUAS DEMÃOS (M2)</t>
  </si>
  <si>
    <t>FNDE 202 TEXTURA ACRÍLICA, COR BRANCA, APLICAÇÃO MANUAL EM PAREDE EXTERNA, UMA DEMÃO (M2)</t>
  </si>
  <si>
    <t>00038877</t>
  </si>
  <si>
    <t>MASSA PREMIUM PARA TEXTURA LISA DE BASE ACRILICA, USO INTERNO E EXTERNO</t>
  </si>
  <si>
    <t>FNDE 203 TEXTURA ACRÍLICA, COR CINZA CLARO, APLICAÇÃO MANUAL EM PAREDE EXTERNA, UMA DEMÃO (M2)</t>
  </si>
  <si>
    <t>FNDE 204 TEXTURA ACRÍLICA, COR CINZA ESCURO, APLICAÇÃO MANUAL EM PAREDE EXTERNA, UMA DEMÃO (M2)</t>
  </si>
  <si>
    <t>FNDE 205 BUCHA DE REDUÇÃO, CURTA, PVC, SOLDÁVEL, DN 75 X 60 MM, INSTALADO EM PRUMADA DE ÁGUA - FORNECIMENTO E INSTALAÇÃO (UN)</t>
  </si>
  <si>
    <t>00000122</t>
  </si>
  <si>
    <t>ADESIVO PLASTICO PARA PVC, FRASCO COM *850* GR</t>
  </si>
  <si>
    <t>00000818</t>
  </si>
  <si>
    <t>BUCHA DE REDUCAO DE PVC, SOLDAVEL, CURTA, COM 60 X 50 MM, PARA AGUA FRIA PREDIAL</t>
  </si>
  <si>
    <t>00038383</t>
  </si>
  <si>
    <t>LIXA D'AGUA EM FOLHA, COR PRETA, GRAO 100</t>
  </si>
  <si>
    <t>00020083</t>
  </si>
  <si>
    <t>SOLUCAO PREPARADORA / LIMPADORA PARA PVC, FRASCO COM 1000 CM3</t>
  </si>
  <si>
    <t>AUXILIAR DE ENCANADOR OU BOMBEIRO HIDRÁULICO COM ENCARGOS COMPLEMENTARES</t>
  </si>
  <si>
    <t>ENCANADOR OU BOMBEIRO HIDRÁULICO COM ENCARGOS COMPLEMENTARES</t>
  </si>
  <si>
    <t>FNDE 229 BUCHA DE REDUÇÃO, CURTA, PVC, SOLDÁVEL, DN 85 X 75 MM, INSTALADO EM PRUMADA DE ÁGUA - FORNECIMENTO E INSTALAÇÃO (UN)</t>
  </si>
  <si>
    <t>FNDE 206 BUCHA DE REDUÇÃO, LONGA, PVC, SOLDÁVEL, DN 50 X 32 MM, INSTALADO EM RAMAL DE DISTRIBUIÇÃO DE ÁGUA - FORNECIMENTO E INSTALAÇÃO. (UN)</t>
  </si>
  <si>
    <t>00000813</t>
  </si>
  <si>
    <t>BUCHA DE REDUCAO DE PVC, SOLDAVEL, LONGA, COM 50 X 25 MM, PARA AGUA FRIA PREDIAL</t>
  </si>
  <si>
    <t>FNDE 208 TÊ DE REDUÇÃO, PVC, SOLDÁVEL, DN 75MM X 60 MM, INSTALADO EM PRUMADA DE ÁGUA - FORNECIMENTO E INSTALAÇÃO. (UN)</t>
  </si>
  <si>
    <t>00007131</t>
  </si>
  <si>
    <t>TE DE REDUCAO, PVC, SOLDAVEL, 90 GRAUS, 50 MM X 40 MM, PARA AGUA FRIA PREDIAL</t>
  </si>
  <si>
    <t>FNDE 77 PRESSURIZADOR (GRUPO DE PRESSÃO) - Pressão Máxima: 32 (m.c.a.);Vazão Máxima: 52.000 (l/h) (UN)</t>
  </si>
  <si>
    <t>FNDEI05</t>
  </si>
  <si>
    <t>Pressurizador ROWA (grupo de pressão) - GPR VXM 9 3 T ou equivalente técnico</t>
  </si>
  <si>
    <t>88264</t>
  </si>
  <si>
    <t>ELETRICISTA COM ENCARGOS COMPLEMENTARES</t>
  </si>
  <si>
    <t>FNDE 78 CISTERNA VERTICAL - RESERVATÓRIO ÁGUA DA CHUVA - 300 Litros (UN)</t>
  </si>
  <si>
    <t>Cotação</t>
  </si>
  <si>
    <t>FNDEI06</t>
  </si>
  <si>
    <t>Cisternas Modulares ecosoli ou equivalente tecnico - 300L</t>
  </si>
  <si>
    <t>TOTAL Cotação:</t>
  </si>
  <si>
    <t>FNDE 79 SMART FILTRO (UN)</t>
  </si>
  <si>
    <t>FNDEI07</t>
  </si>
  <si>
    <t>SMART FILTRO TECNOTRI OU EQUIVALENTE</t>
  </si>
  <si>
    <t>FNDE 81 RESERVATÓRIO METÁLICO CILINDRICO CAP. 40.000 LITROS, COM GUARDA-CORPO, ESCADA E PINTURA (UN)</t>
  </si>
  <si>
    <t>FNDEI08</t>
  </si>
  <si>
    <t>RESERVATÓRIO METÁLICO CILÍNDRICO 40 MIL LITROS</t>
  </si>
  <si>
    <t>24.03.060</t>
  </si>
  <si>
    <t>Escada marinheiro (em aço galvanizado)</t>
  </si>
  <si>
    <t>99839</t>
  </si>
  <si>
    <t>GUARDA-CORPO DE AÇO GALVANIZADO DE 1,10M DE ALTURA, MONTANTES TUBULARES DE 1.1/2 ESPAÇADOS DE 1,20M, TRAVESSA SUPERIOR DE 2 , GRADIL FORMADO POR BARRAS CHATAS EM FERRO DE 32X4,8MM, FIXADO COM CHUMBADOR MECÂNICO. AF_04/2019_PS</t>
  </si>
  <si>
    <t>100757</t>
  </si>
  <si>
    <t>PINTURA COM TINTA ALQUÍDICA DE ACABAMENTO (ESMALTE SINTÉTICO ACETINADO) PULVERIZADA SOBRE SUPERFÍCIES METÁLICAS (EXCETO PERFIL) EXECUTADO EM OBRA (02 DEMÃOS). AF_01/2020_PE</t>
  </si>
  <si>
    <t>FNDE 80 GRELHA DE FERRO P/ CALHAS E CAIXAS (M2)</t>
  </si>
  <si>
    <t>O.05.000.067543</t>
  </si>
  <si>
    <t>Grelha em ferro fundido com requadro de 30 x 100 cm - 20 kg/m</t>
  </si>
  <si>
    <t>FNDE 209 JUNÇÃO SIMPLES, PVC, SERIE NORMAL, ESGOTO PREDIAL, DN 100 X 50 MM, JUNTA ELÁSTICA, FORNECIDO E INSTALADO EM PRUMADA DE ESGOTO SANITÁRIO OU VENTILAÇÃO (UN)</t>
  </si>
  <si>
    <t>00000301</t>
  </si>
  <si>
    <t>ANEL BORRACHA PARA TUBO ESGOTO PREDIAL, DN 100 MM (NBR 5688)</t>
  </si>
  <si>
    <t>00003670</t>
  </si>
  <si>
    <t>JUNCAO SIMPLES, PVC, 45 GRAUS, DN 100 X 100 MM, SERIE NORMAL PARA ESGOTO PREDIAL</t>
  </si>
  <si>
    <t>00020078</t>
  </si>
  <si>
    <t>PASTA LUBRIFICANTE PARA TUBOS E CONEXOES COM JUNTA ELASTICA, EMBALAGEM DE *400* GR (USO EM PVC, ACO, POLIETILENO E OUTROS)</t>
  </si>
  <si>
    <t>FNDE 210 JUNÇÃO SIMPLES, PVC, SERIE NORMAL, ESGOTO PREDIAL, DN 75 X 50 MM, JUNTA ELÁSTICA, FORNECIDO E INSTALADO EM RAMAL DE DESCARGA OU RAMAL DE ESGOTO SANITÁRIO (UN)</t>
  </si>
  <si>
    <t>00000297</t>
  </si>
  <si>
    <t>ANEL BORRACHA PARA TUBO ESGOTO PREDIAL, DN 75 MM (NBR 5688)</t>
  </si>
  <si>
    <t>00003658</t>
  </si>
  <si>
    <t>JUNCAO SIMPLES, PVC, 45 GRAUS, DN 75 X 75 MM, SERIE NORMAL PARA ESGOTO PREDIAL</t>
  </si>
  <si>
    <t>FNDE 211 CORPO CAIXA SECA 100 X 100 X 40 CM (UN)</t>
  </si>
  <si>
    <t>00005103</t>
  </si>
  <si>
    <t>CAIXA SIFONADA PVC, 100 X 100 X 50 MM, COM GRELHA REDONDA, BRANCA</t>
  </si>
  <si>
    <t>FNDE 214 TÊ, PVC, SERIE R, ÁGUA PLUVIAL, DN 100 X 50 MM, JUNTA ELÁSTICA, FORNECIDO E INSTALADO EM CONDUTORES VERTICAIS DE ÁGUAS PLUVIAIS (UN)</t>
  </si>
  <si>
    <t>00000299</t>
  </si>
  <si>
    <t>ANEL BORRACHA, DN 100 MM, PARA TUBO SERIE REFORCADA ESGOTO PREDIAL</t>
  </si>
  <si>
    <t>00000298</t>
  </si>
  <si>
    <t>ANEL BORRACHA, DN 75 MM, PARA TUBO SERIE REFORCADA ESGOTO PREDIAL</t>
  </si>
  <si>
    <t>00020178</t>
  </si>
  <si>
    <t>TE, PVC, SERIE R, 100 X 75 MM, PARA ESGOTO PREDIAL</t>
  </si>
  <si>
    <t>FNDE 228 TÊ, PVC, SERIE R, ÁGUA PLUVIAL, DN 75 X 50 MM, JUNTA ELÁSTICA, FORNECIDO E INSTALADO EM CONDUTORES VERTICAIS DE ÁGUAS PLUVIAIS (UN)</t>
  </si>
  <si>
    <t>00020177</t>
  </si>
  <si>
    <t>TE, PVC, SERIE R, 75 X 75 MM, PARA ESGOTO PREDIAL</t>
  </si>
  <si>
    <t>FNDE 215 VÁLVULA DE DESCARGA METÁLICA, DUPLO ACIONAMENTO ECO, BASE 1 1/2", ACABAMENTO METALICO CROMADO - FORNECIMENTO E INSTALAÇÃO (UN)</t>
  </si>
  <si>
    <t>00003148</t>
  </si>
  <si>
    <t>FITA VEDA ROSCA, EM PTFE, ROLO DE 18 MM X 50 M (L X C)</t>
  </si>
  <si>
    <t>00010228</t>
  </si>
  <si>
    <t>VALVULA DE DESCARGA METALICA, BASE 1 1/2" E ACABAMENTO METALICO CROMADO</t>
  </si>
  <si>
    <t>FNDE 117 SIFÃO PARA MICTÓRIO, DECA 1681, 1 X 2", ACABAMENTO CROMODADO E SIMILAR (UN)</t>
  </si>
  <si>
    <t>00003146</t>
  </si>
  <si>
    <t>FITA VEDA ROSCA, EM PTFE, ROLO DE 18 MM X 10 M (L X C)</t>
  </si>
  <si>
    <t>FNDEI12</t>
  </si>
  <si>
    <t>Sifão para mictório, DECA 1681, 1 x 2", acabamento cromado ou similar</t>
  </si>
  <si>
    <t>FNDE 216 CUBA DE EMBUTIR RETANGULAR DE AÇO INOXIDÁVEL, 40 X 34 X 14 CM - FORNECIMENTO E INSTALAÇÃO (UN)</t>
  </si>
  <si>
    <t>00001743</t>
  </si>
  <si>
    <t>CUBA ACO INOX (AISI 304) DE EMBUTIR COM VALVULA 3 1/2 ", DE *46 X 30 X 12* CM</t>
  </si>
  <si>
    <t>00004823</t>
  </si>
  <si>
    <t>MASSA PLASTICA PARA MARMORE/GRANITO</t>
  </si>
  <si>
    <t>FNDE 217 CUBA DE EMBUTIR RETANGULAR DE AÇO INOXIDÁVEL, 50 X 40 X 20 CM - FORNECIMENTO E INSTALAÇÃO (UN)</t>
  </si>
  <si>
    <t>FNDE 218 CUBA DE EMBUTIR RETANGULAR DE AÇO INOXIDÁVEL, 60 X 50 X 40 CM - FORNECIMENTO E INSTALAÇÃO (UN)</t>
  </si>
  <si>
    <t>FNDE 219 LAVATÓRIO DE CANTO, LOUÇA BRANCA SUSPENSO, 29,5 X 39CM OU EQUIVALENTE, PADRÃO POPULAR - FORNECIMENTO E INSTALAÇÃO (UN)</t>
  </si>
  <si>
    <t>00010425</t>
  </si>
  <si>
    <t>LAVATORIO DE LOUCA BRANCA, SUSPENSO (SEM COLUNA), DIMENSOES *40 X 30* CM</t>
  </si>
  <si>
    <t>00004351</t>
  </si>
  <si>
    <t>PARAFUSO NIQUELADO 3 1/2" COM ACABAMENTO CROMADO PARA FIXAR PECA SANITARIA, INCLUI PORCA CEGA, ARRUELA E BUCHA DE NYLON TAMANHO S-8</t>
  </si>
  <si>
    <t>00037329</t>
  </si>
  <si>
    <t>REJUNTE EPOXI, QUALQUER COR</t>
  </si>
  <si>
    <t>FNDE 82 LAVATÓRIO SOBREPOR, DECA OU EQUIVALENTE (UN)</t>
  </si>
  <si>
    <t>00010427</t>
  </si>
  <si>
    <t>LAVATORIO / CUBA DE SOBREPOR, RETANGULAR, DE LOUCA BRANCA, COM LADRAO, DIMENSOES *52 X 45* CM (L X C)</t>
  </si>
  <si>
    <t>86883</t>
  </si>
  <si>
    <t>SIFÃO DO TIPO FLEXÍVEL EM PVC 1 X 1.1/2 - FORNECIMENTO E INSTALAÇÃO. AF_01/2020</t>
  </si>
  <si>
    <t>86877</t>
  </si>
  <si>
    <t>VÁLVULA EM METAL CROMADO 1.1/2" X 1.1/2" PARA TANQUE OU LAVATÓRIO, COM OU SEM LADRÃO - FORNECIMENTO E INSTALAÇÃO. AF_01/2020</t>
  </si>
  <si>
    <t>FNDE 220 TANQUE DE LOUÇA BRANCA COM COLUNA, 40L OU EQUIVALENTE - FORNECIMENTO E INSTALAÇÃO (UN)</t>
  </si>
  <si>
    <t>00020271</t>
  </si>
  <si>
    <t>TANQUE DE LOUCA BRANCA, COM COLUNA, *30* L</t>
  </si>
  <si>
    <t>FNDE 221 PORTA PAPEL HIGIÊNICO, CONFORME PROJETO (UN)</t>
  </si>
  <si>
    <t>00011703</t>
  </si>
  <si>
    <t>PAPELEIRA DE PAREDE EM METAL CROMADO SEM TAMPA</t>
  </si>
  <si>
    <t>FNDE 16 PAPELEIRA PLASTICA TIPO DISPENSER PARA PAPEL HIGIENICO ROLAO (UN)</t>
  </si>
  <si>
    <t>00037400</t>
  </si>
  <si>
    <t>PAPELEIRA PLASTICA TIPO DISPENSER PARA PAPEL HIGIENICO ROLAO</t>
  </si>
  <si>
    <t>FNDE 17 DUCHA / CHUVEIRO METALICO, DE PAREDE, ARTICULAVEL, COM DESVIADOR E DUCHA MANUAL (UN)</t>
  </si>
  <si>
    <t>00038189</t>
  </si>
  <si>
    <t>DUCHA / CHUVEIRO METALICO, DE PAREDE, ARTICULAVEL, COM BRACO/CANO, SEM DESVIADOR</t>
  </si>
  <si>
    <t>FNDE 14 TORNEIRA ELETRICA DE PAREDE, BICA ALTA, PARA COZINHA, 5500 W (110/220 V) (UN)</t>
  </si>
  <si>
    <t>00011777</t>
  </si>
  <si>
    <t>TORNEIRA ELETRICA DE PAREDE, PLASTICA, BICA ALTA, PARA COZINHA, 5500 W (110/220 V)</t>
  </si>
  <si>
    <t>88247</t>
  </si>
  <si>
    <t>AUXILIAR DE ELETRICISTA COM ENCARGOS COMPLEMENTARES</t>
  </si>
  <si>
    <t>FNDE 222 TORNEIRA DE MESA BICA MÓVEL, CONFORME PROJETO (UN)</t>
  </si>
  <si>
    <t>00036791</t>
  </si>
  <si>
    <t>TORNEIRA METALICA CROMADA DE MESA PARA LAVATORIO, BICA ALTA, COM AREJADOR</t>
  </si>
  <si>
    <t>FNDE 223 TORNEIRA DE PAREDE, CONFORME PROJETO (UN)</t>
  </si>
  <si>
    <t>00011773</t>
  </si>
  <si>
    <t>TORNEIRA METALICA CROMADA DE PAREDE, PARA COZINHA, BICA MOVEL, COM AREJADOR, 1/2" OU 3/4"</t>
  </si>
  <si>
    <t>FNDE 224 TORNEIRA CROMADA DE MESA, 1/2 OU 3/4 , PARA LAVATÓRIO, COM TEMPORIZADOR - FORNECIMENTO E INSTALAÇÃO. (UN)</t>
  </si>
  <si>
    <t>FNDE 225 TORNEIRA CROMADA DE MESA PARA LAVATORIO, TIPO MONOCOMANDO - ACIONAMENTO TIPO ALAVANCA (UN)</t>
  </si>
  <si>
    <t>00044045</t>
  </si>
  <si>
    <t>TORNEIRA DE MESA PARA LAVATORIO, METALICA CROMADA, COM MISTURADOR MONOCOMANDO, BICA BAIXA</t>
  </si>
  <si>
    <t>FNDE 15 TOALHEIRO PLASTICO TIPO DISPENSER PARA PAPEL TOALHA INTERFOLHADO (UN)</t>
  </si>
  <si>
    <t>00037401</t>
  </si>
  <si>
    <t>TOALHEIRO PLASTICO TIPO DISPENSER PARA PAPEL TOALHA INTERFOLHADO</t>
  </si>
  <si>
    <t>FNDE 34 CABIDE/GANCHO DE BANHEIRO SIMPLES EM METAL CROMADO (UN)</t>
  </si>
  <si>
    <t>00037399</t>
  </si>
  <si>
    <t>CABIDE/GANCHO DE BANHEIRO SIMPLES EM METAL CROMADO</t>
  </si>
  <si>
    <t>FNDE 226 BARRA DE APOIO RETA, EM ACO INOX POLIDO, COMPRIMENTO 40CM, FIXADA NA PAREDE - FORNECIMENTO E INSTALAÇÃO (UN)</t>
  </si>
  <si>
    <t>00036204</t>
  </si>
  <si>
    <t>BARRA DE APOIO RETA, EM ACO INOX POLIDO, COMPRIMENTO 60CM, DIAMETRO MINIMO 3 CM</t>
  </si>
  <si>
    <t>FNDE 29 REGULADOR DE ALTA PRESSÃO GLP (UN)</t>
  </si>
  <si>
    <t>O.11.000.068511</t>
  </si>
  <si>
    <t>Regulador de alta pressão, vazão 9 kg; ref. 76510/3 fabricação Aliança ou equivalente</t>
  </si>
  <si>
    <t>FNDE 302 REQUADRO EM ALUMÍNIO TIPO VENEZIANA COM GUARNIÇÃO, FIXAÇÃO COM PARAFUSOS - FORNECIMENTO E INSTALAÇÃO. (M2)</t>
  </si>
  <si>
    <t>FNDE 301 CAP OU TAMPAO DE FERRO GALVANIZADO, COM ROSCA BSP, DE 3/4" (UN)</t>
  </si>
  <si>
    <t>00001163</t>
  </si>
  <si>
    <t>CAP OU TAMPAO DE FERRO GALVANIZADO, COM ROSCA BSP, DE 3/4"</t>
  </si>
  <si>
    <t>FNDE 242 BOMBA CENTRÍFUGA, TRIFÁSICA, 6 CV, HM 30 A 40 M, Q 26,36 M3/H - FORNECIMENTO E INSTALAÇÃO. (UN)</t>
  </si>
  <si>
    <t>00000738</t>
  </si>
  <si>
    <t>BOMBA CENTRIFUGA MOTOR ELETRICO TRIFASICO 5HP, DIAMETRO DE SUCCAO X ELEVACAO 2" X 1 1/2", DIAMETRO DO ROTOR 155 MM, HM/Q: 40 M / 20,40 M3/H A 46 M / 9,20 M3/H</t>
  </si>
  <si>
    <t>00011267</t>
  </si>
  <si>
    <t>ARRUELA LISA, REDONDA, DE LATAO POLIDO, DIAMETRO NOMINAL 5/8", DIAMETRO EXTERNO = 34 MM, DIAMETRO DO FURO = 17 MM, ESPESSURA = *2,5* MM</t>
  </si>
  <si>
    <t>00039997</t>
  </si>
  <si>
    <t>PORCA ZINCADA, SEXTAVADA, DIAMETRO 1/4"</t>
  </si>
  <si>
    <t>00039996</t>
  </si>
  <si>
    <t>VERGALHAO ZINCADO ROSCA TOTAL, 1/4" (6,3 MM)</t>
  </si>
  <si>
    <t>FNDE 67 CENTRAL ALARME ENDEREÇAVEL (UN)</t>
  </si>
  <si>
    <t>P.17.000.092764</t>
  </si>
  <si>
    <t>Central alarme microprocessada para até 125 zonas, ref. FP-01 da Gevi Gamma ou equivalente</t>
  </si>
  <si>
    <t>P.17.000.030538</t>
  </si>
  <si>
    <t>Painel repetidor de detecção e alarme de incêndio tipo endereçável</t>
  </si>
  <si>
    <t>88266</t>
  </si>
  <si>
    <t>ELETROTÉCNICO COM ENCARGOS COMPLEMENTARES</t>
  </si>
  <si>
    <t>FNDE 94 ELETRODUTO EM ACO ZINCADO OU GALVANIZADO DN=3/4", APARENTE - FORNECIMENTO E INSTALAÇÃO. (M)</t>
  </si>
  <si>
    <t>00002504</t>
  </si>
  <si>
    <t>ELETRODUTO FLEXIVEL, EM FITA DE ACO GALVANIZADO, REVESTIDO COM PVC PRETO, DIAMETRO EXTERNO DE 25 MM, DN = 3/4", TIPO SEALTUBO</t>
  </si>
  <si>
    <t>91170</t>
  </si>
  <si>
    <t>FIXAÇÃO DE TUBOS HORIZONTAIS DE PVC ÁGUA, PVC ESGOTO, PVC ÁGUA PLUVIAL, CPVC, PPR, COBRE OU AÇO, DIÂMETROS MENORES OU IGUAIS A 40 MM, COM ABRAÇADEIRA METÁLICA RÍGIDA TIPO U PERFIL 1 1/4", FIXADA EM PERFILADO EM LAJE. AF_09/2023_PS</t>
  </si>
  <si>
    <t>FNDE 303 SINALIZAÇÃO COM PLACA INDICATIVA FIXADA NA ESTRUTURA. (UN)</t>
  </si>
  <si>
    <t>00004791</t>
  </si>
  <si>
    <t>ADESIVO ACRILICO DE BASE AQUOSA / COLA DE CONTATO</t>
  </si>
  <si>
    <t>00037558</t>
  </si>
  <si>
    <t>PLACA DE SINALIZACAO DE SEGURANCA CONTRA INCENDIO, FOTOLUMINESCENTE, RETANGULAR, *20 X 40* CM, EM PVC *2* MM ANTI-CHAMAS (SIMBOLOS, CORES E PICTOGRAMAS CONFORME NBR 16820)</t>
  </si>
  <si>
    <t>FNDE 304 QUADRO DE DISTRIBUIÇÃO DE ENERGIA EM CHAPA DE AÇO GALVANIZADO, DE EMBUTIR, COM BARRAMENTO TRIFÁSICO, PARA 50 DISJUNTORES DIN 225A - FORNECIMENTO E INSTALAÇÃO. (UN)</t>
  </si>
  <si>
    <t>00012043</t>
  </si>
  <si>
    <t>QUADRO DE DISTRIBUICAO COM BARRAMENTO TRIFASICO, DE EMBUTIR, EM CHAPA DE ACO GALVANIZADO, PARA 30 DISJUNTORES DIN, 225 A</t>
  </si>
  <si>
    <t>87367</t>
  </si>
  <si>
    <t>ARGAMASSA TRAÇO 1:1:6 (EM VOLUME DE CIMENTO, CAL E AREIA MÉDIA ÚMIDA) PARA EMBOÇO/MASSA ÚNICA/ASSENTAMENTO DE ALVENARIA DE VEDAÇÃO, PREPARO MANUAL. AF_08/2019</t>
  </si>
  <si>
    <t>FNDE 86 DISJUNTOR BIPOLAR TIPO DR, CORRENTE NOMINAL DE 25A - 30mA (UN)</t>
  </si>
  <si>
    <t>00039445</t>
  </si>
  <si>
    <t>DISPOSITIVO DR, 2 POLOS, SENSIBILIDADE DE 30 MA, CORRENTE DE 25 A, TIPO AC</t>
  </si>
  <si>
    <t>00001571</t>
  </si>
  <si>
    <t>TERMINAL A COMPRESSAO EM COBRE ESTANHADO PARA CABO 4 MM2, 1 FURO E 1 COMPRESSAO, PARA PARAFUSO DE FIXACAO M5</t>
  </si>
  <si>
    <t>FNDE 87 DISJUNTOR BIPOLAR TIPO DR, CORRENTE NOMINAL DE 40A - 30mA (UN)</t>
  </si>
  <si>
    <t>00039446</t>
  </si>
  <si>
    <t>DISPOSITIVO DR, 2 POLOS, SENSIBILIDADE DE 30 MA, CORRENTE DE 40 A, TIPO AC</t>
  </si>
  <si>
    <t>FNDE 85 DISJUNTOR TETRAPOLAR TIPO DR, CORRENTE NOMINAL DE 80A - 30mA (UN)</t>
  </si>
  <si>
    <t>00039458</t>
  </si>
  <si>
    <t>DISPOSITIVO DR, 4 POLOS, SENSIBILIDADE DE 30 MA, CORRENTE DE 80 A, TIPO AC</t>
  </si>
  <si>
    <t>93676 DISJUNTOR TETRAPOLAR TIPO DR, CORRENTE NOMINAL DE 25A - 30mA (UN)</t>
  </si>
  <si>
    <t>00039455</t>
  </si>
  <si>
    <t>DISPOSITIVO DR, 4 POLOS, SENSIBILIDADE DE 30 MA, CORRENTE DE 25 A, TIPO AC</t>
  </si>
  <si>
    <t>FNDE 88 DISPOSITIVO CONTRA SURTO - DPS 40 kA (UN)</t>
  </si>
  <si>
    <t>00039471</t>
  </si>
  <si>
    <t>DISPOSITIVO DPS CLASSE II, 1 POLO, TENSAO MAXIMA DE 275 V, CORRENTE MAXIMA DE *45* KA (TIPO AC)</t>
  </si>
  <si>
    <t>FNDE 89 DISPOSITIVO CONTRA SURTO - DPS 80 kA (UN)</t>
  </si>
  <si>
    <t>00039472</t>
  </si>
  <si>
    <t>DISPOSITIVO DPS CLASSE II, 1 POLO, TENSAO MAXIMA DE 275 V, CORRENTE MAXIMA DE *90* KA (TIPO AC)</t>
  </si>
  <si>
    <t>FNDE 90 ELETRODUTO RIGIDO, EM ACO ZINCADO OU GALVANIZADO, TIPO PESADO, DN=1", APARENTE - FORNECIMENTO E INSTALAÇÃO. (M)</t>
  </si>
  <si>
    <t>00002501</t>
  </si>
  <si>
    <t>ELETRODUTO FLEXIVEL, EM FITA DE ACO GALVANIZADO, REVESTIDO COM PVC PRETO, DIAMETRO EXTERNO DE 32 MM, DN = 1", TIPO SEALTUBO</t>
  </si>
  <si>
    <t>FNDE 91 ELETRODUTO EM ACO ZINCADO OU GALVANIZADO DN=1 1/2", APARENTE - FORNECIMENTO E INSTALAÇÃO. (M)</t>
  </si>
  <si>
    <t>00002503</t>
  </si>
  <si>
    <t>ELETRODUTO FLEXIVEL, EM FITA DE ACO GALVANIZADO, REVESTIDO COM PVC PRETO, DIAMETRO EXTERNO DE 50 MM, DN = 1 1/2", TIPO SEALTUBO</t>
  </si>
  <si>
    <t>FNDE 92 ELETRODUTO EM ACO ZINCADO OU GALVANIZADO DN=1 1/4", APARENTE - FORNECIMENTO E INSTALAÇÃO. (M)</t>
  </si>
  <si>
    <t>00002502</t>
  </si>
  <si>
    <t>ELETRODUTO FLEXIVEL, EM FITA DE ACO GALVANIZADO, REVESTIDO COM PVC PRETO, DIAMETRO EXTERNO DE 40 MM, DN = 1 1/4", TIPO SEALTUBO</t>
  </si>
  <si>
    <t>FNDE 93 ELETRODUTO EM ACO ZINCADO OU GALVANIZADO DN=2", APARENTE - FORNECIMENTO E INSTALAÇÃO. (M)</t>
  </si>
  <si>
    <t>00002500</t>
  </si>
  <si>
    <t>ELETRODUTO FLEXIVEL, EM FITA DE ACO GALVANIZADO, REVESTIDO COM PVC PRETO, DIAMETRO EXTERNO DE 60 MM, DN = 2", TIPO SEALTUBO</t>
  </si>
  <si>
    <t>FNDE 95 ELETRODUTO EM ACO ZINCADO OU GALVANIZADO DN=4", APARENTE - FORNECIMENTO E INSTALAÇÃO. (M)</t>
  </si>
  <si>
    <t>00002505</t>
  </si>
  <si>
    <t>ELETRODUTO FLEXIVEL, EM FITA DE ACO GALVANIZADO, REVESTIDO COM PVC PRETO, DIAMETRO EXTERNO DE 75 MM, DN = 2 1/2", TIPO SEALTUBO</t>
  </si>
  <si>
    <t>FNDE 305 CAIXA DE PASSAGEM/ LUZ / TELEFONIA, DE EMBUTIR, EM CHAPA DE ACO GALVANIZADO, DIMENSOES 20 X 20 X *12* CM (PADRAO CONCESSIONARIA LOCAL) (UN)</t>
  </si>
  <si>
    <t>00011250</t>
  </si>
  <si>
    <t>CAIXA DE PASSAGEM/ LUZ / TELEFONIA, DE EMBUTIR, EM CHAPA DE ACO GALVANIZADO, DIMENSOES 20 X 20 X *12* CM (PADRAO CONCESSIONARIA LOCAL)</t>
  </si>
  <si>
    <t>FNDE 306 CAIXA DE PASSAGEM/ LUZ / TELEFONIA, DE EMBUTIR, EM CHAPA DE ACO GALVANIZADO, DIMENSOES 40 X 40 X *12* CM (PADRAO CONCESSIONARIA LOCAL) (UN)</t>
  </si>
  <si>
    <t>00011251</t>
  </si>
  <si>
    <t>CAIXA DE PASSAGEM/ LUZ / TELEFONIA, DE EMBUTIR, EM CHAPA DE ACO GALVANIZADO, DIMENSOES 40 X 40 X *12* CM (PADRAO CONCESSIONARIA LOCAL)</t>
  </si>
  <si>
    <t>FNDE 312 ELETROCALHA LISA OU PERFURADA EM AÇO GALVANIZADO, LARGURA 100MM E ALTURA 50MM, INCLUSIVE EMENDA E FIXAÇÃO - FORNECIMENTO E INSTALAÇÃO. (M)</t>
  </si>
  <si>
    <t>P.04.000.062039</t>
  </si>
  <si>
    <t>Eletrocalha lisa galvanizada a fogo, 100x50mm</t>
  </si>
  <si>
    <t>P.04.000.062171</t>
  </si>
  <si>
    <t>Tampa encaixe para eletrocalha galvanizada a fogo, L= 100mm</t>
  </si>
  <si>
    <t>96562</t>
  </si>
  <si>
    <t>SUPORTE PARA ELETROCALHA LISA OU PERFURADA EM AÇO GALVANIZADO, LARGURA 400 MM, EM PERFILADO COM COMPRIMENTO DE 45 CM FIXADO EM LAJE, POR METRO DE ELETROCALHA FIXADA. AF_09/2023</t>
  </si>
  <si>
    <t>FNDE 314 ELETROCALHA LISA OU PERFURADA EM AÇO GALVANIZADO, LARGURA 150MM E ALTURA 50MM, INCLUSIVE EMENDA E FIXAÇÃO - FORNECIMENTO E INSTALAÇÃO. (M)</t>
  </si>
  <si>
    <t>P.04.000.062040</t>
  </si>
  <si>
    <t>Eletrocalha lisa galvanizada a fogo, 150x50mm</t>
  </si>
  <si>
    <t>P.04.000.062172</t>
  </si>
  <si>
    <t>Tampa encaixe para eletrocalha galvanizada a fogo, L= 150mm</t>
  </si>
  <si>
    <t>FNDE 25 ELETROCALHA LISA OU PERFURADA EM AÇO GALVANIZADO, LARGURA 50MM E ALTURA 50MM, INCLUSIVE EMENDA E FIXAÇÃO - FORNECIMENTO E INSTALAÇÃO. (M)</t>
  </si>
  <si>
    <t>P.04.000.062038</t>
  </si>
  <si>
    <t>Eletrocalha lisa galvanizada a fogo, 50x50mm</t>
  </si>
  <si>
    <t>P.04.000.062170</t>
  </si>
  <si>
    <t>Tampa encaixe para eletrocalha galvanizada a fogo, L= 50mm</t>
  </si>
  <si>
    <t>FNDE 309 ESPELHO / PLACA CEGA 4" X 2", PARA INSTALACAO DE TOMADAS E INTERRUPTORES (UN)</t>
  </si>
  <si>
    <t>00038091</t>
  </si>
  <si>
    <t>ESPELHO / PLACA CEGA 4" X 2", PARA INSTALACAO DE TOMADAS E INTERRUPTORES</t>
  </si>
  <si>
    <t>91946</t>
  </si>
  <si>
    <t>SUPORTE PARAFUSADO COM PLACA DE ENCAIXE 4" X 2" MÉDIO (1,30 M DO PISO) PARA PONTO ELÉTRICO - FORNECIMENTO E INSTALAÇÃO. AF_03/2023</t>
  </si>
  <si>
    <t>FNDE 96 LUMINÁRIA DE EMBUTIR, COM LÂMPADA LED DE 18 W (UN)</t>
  </si>
  <si>
    <t>00039387</t>
  </si>
  <si>
    <t>LAMPADA LED TUBULAR BIVOLT 18/20 W, BASE G13</t>
  </si>
  <si>
    <t>00039390</t>
  </si>
  <si>
    <t>LUMINARIA LED REFLETOR RETANGULAR BIVOLT, LUZ BRANCA, 30 W</t>
  </si>
  <si>
    <t>FNDE 97 LUMINÁRIA DE EMBUTIR, COM LÂMPADA LED DE 31 W (UN)</t>
  </si>
  <si>
    <t>FNDE 308 LUMINÁRIA DE EMBUTIR, COM LÂMPADA LED DE 39 W (UN)</t>
  </si>
  <si>
    <t>FNDE 98 REFLETOR EM ALUMÍNIO, DE SUPORTE E ALÇA, COM LÂMPADA LED DE 200 W (UN)</t>
  </si>
  <si>
    <t>00039391</t>
  </si>
  <si>
    <t>LUMINARIA LED REFLETOR RETANGULAR BIVOLT, LUZ BRANCA, 50 W</t>
  </si>
  <si>
    <t>FNDE 99 LUMINÁRIA TIPO SPOT BALIZADOR LED 12W (UN)</t>
  </si>
  <si>
    <t>00038194</t>
  </si>
  <si>
    <t>LAMPADA LED 10 W BIVOLT BRANCA, FORMATO TRADICIONAL (BASE E27)</t>
  </si>
  <si>
    <t>00012266</t>
  </si>
  <si>
    <t>LUMINARIA SPOT DE SOBREPOR EM ALUMINIO COM ALETA PLASTICA PARA 1 LAMPADA, BASE E27, POTENCIA MAXIMA 40/60 W (NAO INCLUI LAMPADA)</t>
  </si>
  <si>
    <t>FNDE 310 TUBO EM COBRE FLEXÍVEL, DN 3/4", COM ISOLAMENTO, INSTALADO EM RAMAL DE ALIMENTAÇÃO DE AR CONDICIONADO COM CONDENSADORA INDIVIDUAL FORNECIMENTO E INSTALAÇÃO. (M)</t>
  </si>
  <si>
    <t>00039853</t>
  </si>
  <si>
    <t>TUBO DE BORRACHA ELASTOMERICA FLEXIVEL, PRETA, PARA ISOLAMENTO TERMICO DE TUBULACAO, DN 5/8" (15 MM), E= 19 MM, COEFICIENTE DE CONDUTIVIDADE TERMICA 0,036W/MK, VAPOR DE AGUA MAIOR OU IGUAL A 10.000</t>
  </si>
  <si>
    <t>00039666</t>
  </si>
  <si>
    <t>TUBO DE COBRE FLEXIVEL, D = 3/4 ", E = 0,79 MM, PARA AR-CONDICIONADO/ INSTALACOES GAS RESIDENCIAIS E COMERCIAIS</t>
  </si>
  <si>
    <t>FNDE 703 VIGA METÁLICA EM PERFIL LAMINADO OU SOLDADO EM AÇO ESTRUTURAL, COM CONEXÕES PARAFUSADAS, INCLUSOS MÃO DE OBRA, TRANSPORTE E IÇAMENTO UTILIZANDO GUINDASTE - FORNECIMENTO E INSTALAÇÃO. AF_01/2020_PSA (KG)</t>
  </si>
  <si>
    <t>93288</t>
  </si>
  <si>
    <t>GUINDASTE HIDRÁULICO AUTOPROPELIDO, COM LANÇA TELESCÓPICA 40 M, CAPACIDADE MÁXIMA 60 T, POTÊNCIA 260 KW - CHI DIURNO. AF_03/2016</t>
  </si>
  <si>
    <t>93287</t>
  </si>
  <si>
    <t>GUINDASTE HIDRÁULICO AUTOPROPELIDO, COM LANÇA TELESCÓPICA 40 M, CAPACIDADE MÁXIMA 60 T, POTÊNCIA 260 KW - CHP DIURNO. AF_03/2016</t>
  </si>
  <si>
    <t>00000442</t>
  </si>
  <si>
    <t>PARAFUSO FRANCES M16 EM ACO GALVANIZADO, COMPRIMENTO = 45 MM, DIAMETRO = 16 MM, CABECA ABAULADA</t>
  </si>
  <si>
    <t>00043082</t>
  </si>
  <si>
    <t>PERFIL "I" OU "W" EM ACO LAMINADO, QUAISQUER DIMENSOES</t>
  </si>
  <si>
    <t>88240</t>
  </si>
  <si>
    <t>AJUDANTE DE ESTRUTURA METÁLICA COM ENCARGOS COMPLEMENTARES</t>
  </si>
  <si>
    <t>100716</t>
  </si>
  <si>
    <t>JATEAMENTO ABRASIVO COM GRANALHA DE AÇO EM PERFIL METÁLICO EM FÁBRICA. AF_01/2020</t>
  </si>
  <si>
    <t>100719</t>
  </si>
  <si>
    <t>PINTURA COM TINTA ALQUÍDICA DE FUNDO (TIPO ZARCÃO) PULVERIZADA SOBRE PERFIL METÁLICO EXECUTADO EM FÁBRICA (POR DEMÃO). AF_01/2020_PE</t>
  </si>
  <si>
    <t>FNDE 76 SWITCH TIPO 24 PORTAS (UN)</t>
  </si>
  <si>
    <t>P.17.000.031490</t>
  </si>
  <si>
    <t>Switch Gigabit 24 portas 10/100/1000 Base TX Layer 2 mínimo com porta de saída em fibra</t>
  </si>
  <si>
    <t>FNDE 31 CAIXA DE CONCRETO ARMADO PRE-MOLDADO, COM FUNDO E TAMPA, DIMENSOES DE 0,30 X 0,30 X 0,30 M (UN)</t>
  </si>
  <si>
    <t>00041627</t>
  </si>
  <si>
    <t>CAIXA DE CONCRETO ARMADO PRE-MOLDADO, COM FUNDO E TAMPA, DIMENSOES DE 0,30 X 0,30 X 0,30 M</t>
  </si>
  <si>
    <t>FNDE 234 ELETRODUTO RIGIDO, EM ACO ZINCADO OU GALVANIZADO, TIPO PESADO, DN=3/4", APARENTE - FORNECIMENTO E INSTALAÇÃO. (M)</t>
  </si>
  <si>
    <t>00021128</t>
  </si>
  <si>
    <t>ELETRODUTO EM ACO GALVANIZADO ELETROLITICO, LEVE, DIAMETRO 3/4", PAREDE DE 0,90 MM</t>
  </si>
  <si>
    <t>FNDE 619 DUTO DE ALONGAMENTO PARA EXAUSTOR (M)</t>
  </si>
  <si>
    <t>P.04.000.042174</t>
  </si>
  <si>
    <t>Eletroduto com costura galvanizado eletroliticamente, DN = 4´ - NBR13057</t>
  </si>
  <si>
    <t>88279</t>
  </si>
  <si>
    <t>MONTADOR ELETROMECÃNICO COM ENCARGOS COMPLEMENTARES</t>
  </si>
  <si>
    <t>FNDE 45 COIFA EM AÇO INOX 100CM X 150CM COM VENTILADOR DE TELHADO (UN)</t>
  </si>
  <si>
    <t>N.06.000.050298</t>
  </si>
  <si>
    <t>Coifa em aço inoxidável com filtro e exaustor axial - área de 3,01 até 7,50 m²</t>
  </si>
  <si>
    <t>FNDE 68 CONJUNTO DE ESTAIAMENTO PARA MASTRO DE SPDA (UN)</t>
  </si>
  <si>
    <t>P.19.000.049569</t>
  </si>
  <si>
    <t>Alca pré-formada estai para cabo de aço 3/8´</t>
  </si>
  <si>
    <t>E.03.000.049540</t>
  </si>
  <si>
    <t>Arruela quadrada 100 x 100 x 5 mm com furo de 18 mm</t>
  </si>
  <si>
    <t>E.03.000.049539</t>
  </si>
  <si>
    <t>Arruela quadrada de 50 mm com furo de 18 mm</t>
  </si>
  <si>
    <t>P.19.000.049567</t>
  </si>
  <si>
    <t>Chapa para estai 8 x 76 x 60 x 70 mm 45°</t>
  </si>
  <si>
    <t>P.19.000.040501</t>
  </si>
  <si>
    <t>Isolador tipo castanha de 85x90mm</t>
  </si>
  <si>
    <t>E.03.000.049552</t>
  </si>
  <si>
    <t>Parafuso cabeça quadrada M16 x 300 mm</t>
  </si>
  <si>
    <t>P.19.000.049568</t>
  </si>
  <si>
    <t>Sapatilha para cabo de aço de 3/8´</t>
  </si>
  <si>
    <t>FNDE 69 CAIXA DE EQUALIZAÇÃO DE ATERRAMENTO ELÉTRICO (UN)</t>
  </si>
  <si>
    <t>P.19.000.044305</t>
  </si>
  <si>
    <t>Caixa de equalização com barra cobre 6mm, embutir, chapa de aço com pintura esmaltada, de 200x200mm e tampa, uso interno, ref. Tel-901 Termotécnica ou equivalente</t>
  </si>
  <si>
    <t>FNDE 70 TERMINAL A COMPRESSÃO (UN)</t>
  </si>
  <si>
    <t>00001578</t>
  </si>
  <si>
    <t>TERMINAL A COMPRESSAO EM COBRE ESTANHADO PARA CABO 50 MM2, 1 FURO E 1 COMPRESSAO, PARA PARAFUSO DE FIXACAO M8</t>
  </si>
  <si>
    <t>FNDE 71 SOLDA EXOTÉRMICA PARA SPDA - FORNECIMENTO E INSTALAÇÃO. (UN)</t>
  </si>
  <si>
    <t>P.19.000.048073</t>
  </si>
  <si>
    <t>Kit solda com cartucho para solda exotérmica nº 150 a 250</t>
  </si>
  <si>
    <t>FNDE 39 CONJUNTO DE MASTRO P/ TRÊS BANDEIRAS E PEDESTAL (UN)</t>
  </si>
  <si>
    <t>00003768</t>
  </si>
  <si>
    <t>LIXA EM FOLHA PARA FERRO, NUMERO 150</t>
  </si>
  <si>
    <t>H.13.000.069565</t>
  </si>
  <si>
    <t>Solda eletrolítica tipo Smaw-AWS 6013 eletrodos esp. 2,5/3,25/4,0mm; ref. ESAB, LINCOLN, WELD ou equivalente</t>
  </si>
  <si>
    <t>00043648</t>
  </si>
  <si>
    <t>TINTA ESMALTE SINTETICO STANDARD FOSCO</t>
  </si>
  <si>
    <t>00021014</t>
  </si>
  <si>
    <t>TUBO ACO GALVANIZADO COM COSTURA, CLASSE LEVE, DN 65 MM (2 1/2"), E = 3,35 MM, * 6,23* KG/M (NBR 5580)</t>
  </si>
  <si>
    <t>00021015</t>
  </si>
  <si>
    <t>TUBO ACO GALVANIZADO COM COSTURA, CLASSE LEVE, DN 80 MM (3"), E = 3,35 MM, *7,32* KG/M (NBR 5580)</t>
  </si>
  <si>
    <t>100301</t>
  </si>
  <si>
    <t>AJUDANTE DE PINTOR COM ENCARGOS COMPLEMENTARES</t>
  </si>
  <si>
    <t>101446</t>
  </si>
  <si>
    <t>102867</t>
  </si>
  <si>
    <t>MÁQUINA SOLDA ARCO COM PISTOLA DE SOLDAGEM PARA STUD BOLT DE 5 MM A 22 MM - MATERIAIS NA OPERAÇÃO. AF_05/2023</t>
  </si>
  <si>
    <t>FNDE 40 BANCADA DE GRANITO CINZA ANDORINHA, INCLUSIVE PASSA PRATOS, ESPESSURA 2 CM - FORNECIMENTO E INSTALAÇÃO (M2)</t>
  </si>
  <si>
    <t>00011795</t>
  </si>
  <si>
    <t>GRANITO PARA BANCADA, POLIDO, TIPO ANDORINHA/ QUARTZ/ CASTELO/ CORUMBA OU OUTROS EQUIVALENTES DA REGIAO, E= *2,5* CM</t>
  </si>
  <si>
    <t>FNDE 47 PRATELEIRA DE GRANITO CINZA ANDORINHA, ESPESSURA 2 CM - FORNECIMENTO E INSTALAÇÃO (M2)</t>
  </si>
  <si>
    <t>FNDE 48 ESCANINHOS E PRATELERIAS EM MDF, REVESTIDOS EM LAMINADO MELAMÍNICO (M2)</t>
  </si>
  <si>
    <t>00034660</t>
  </si>
  <si>
    <t>CHAPA DE MDF BRANCO LISO 1 FACE, E = 18 MM, DE *2,75 X 1,85* M</t>
  </si>
  <si>
    <t>FNDE 311 PEITORIL LINEAR EM GRANITO OU MÁRMORE, L = 24CM, COMPRIMENTO DE ATÉ 2M, ASSENTADO COM ARGAMASSA 1:6 COM ADITIVO. (M)</t>
  </si>
  <si>
    <t>91693</t>
  </si>
  <si>
    <t>SERRA CIRCULAR DE BANCADA COM MOTOR ELÉTRICO POTÊNCIA DE 5HP, COM COIFA PARA DISCO 10" - CHI DIURNO. AF_08/2015</t>
  </si>
  <si>
    <t>91692</t>
  </si>
  <si>
    <t>SERRA CIRCULAR DE BANCADA COM MOTOR ELÉTRICO POTÊNCIA DE 5HP, COM COIFA PARA DISCO 10" - CHP DIURNO. AF_08/2015</t>
  </si>
  <si>
    <t>00004825</t>
  </si>
  <si>
    <t>PEITORIL/ SOLEIRA EM MARMORE, POLIDO, BRANCO COMUM, L= *25* CM, E= *3* CM, CORTE RETO</t>
  </si>
  <si>
    <t>87283</t>
  </si>
  <si>
    <t>ARGAMASSA TRAÇO 1:6 (EM VOLUME DE CIMENTO E AREIA MÉDIA ÚMIDA) COM ADIÇÃO DE PLASTIFICANTE PARA EMBOÇO/MASSA ÚNICA/ASSENTAMENTO DE ALVENARIA DE VEDAÇÃO, PREPARO MECÂNICO COM BETONEIRA 400 L. AF_08/2019</t>
  </si>
  <si>
    <t>FNDE 126 TUBO AÇO GALVANIZADO D=3" P/BICICLETÁRIO, DIMENSÃO: H=75CM, L=150 CM, FIXADO EM BASE DE CONCRETO, PINTADO C/ESMALTE SINTETICO, EXCETO BASE DE CONCRETO E PINTURA DE ACABAMENTO (UN)</t>
  </si>
  <si>
    <t>00021012</t>
  </si>
  <si>
    <t>TUBO ACO GALVANIZADO COM COSTURA, CLASSE LEVE, DN 40 MM (1 1/2"), E = 3,00 MM, *3,48* KG/M (NBR 5580)</t>
  </si>
  <si>
    <t>100746</t>
  </si>
  <si>
    <t>PINTURA COM TINTA ALQUÍDICA DE ACABAMENTO (ESMALTE SINTÉTICO BRILHANTE) APLICADA A ROLO OU PINCEL SOBRE SUPERFÍCIES METÁLICAS (EXCETO PERFIL) EXECUTADO EM OBRA (POR DEMÃO). AF_01/2020</t>
  </si>
  <si>
    <t>FNDE 72 BANCO EM ALVENARIA, TAMPO EM CONCRETO, C/ENCOSTO H=80cm (PINTADO) (M)</t>
  </si>
  <si>
    <t>00043058</t>
  </si>
  <si>
    <t>ACO CA-50, 10,0 MM, OU 12,5 MM, OU 16,0 MM, OU 20,0 MM, DOBRADO E CORTADO</t>
  </si>
  <si>
    <t>00037592</t>
  </si>
  <si>
    <t>BLOCO CERAMICO / TIJOLO VAZADO PARA ALVENARIA DE VEDACAO, FUROS NA VERTICAL DE 9 X 19 X 39 CM (L X A X C)</t>
  </si>
  <si>
    <t>00001106</t>
  </si>
  <si>
    <t>CAL HIDRATADA CH-I PARA ARGAMASSAS</t>
  </si>
  <si>
    <t>00004718</t>
  </si>
  <si>
    <t>PEDRA BRITADA N. 2 (19 A 38 MM) POSTO PEDREIRA/FORNECEDOR, SEM FRETE</t>
  </si>
  <si>
    <t>00007342</t>
  </si>
  <si>
    <t>TINTA MINERAL IMPERMEAVEL EM PO, BRANCA</t>
  </si>
  <si>
    <t>94963</t>
  </si>
  <si>
    <t>CONCRETO FCK = 15MPA, TRAÇO 1:3,4:3,5 (EM MASSA SECA DE CIMENTO/ AREIA MÉDIA/ BRITA 1) - PREPARO MECÂNICO COM BETONEIRA 400 L. AF_05/2021</t>
  </si>
  <si>
    <t>92443</t>
  </si>
  <si>
    <t>MONTAGEM E DESMONTAGEM DE FÔRMA DE PILARES RETANGULARES E ESTRUTURAS SIMILARES, PÉ-DIREITO SIMPLES, EM CHAPA DE MADEIRA COMPENSADA PLASTIFICADA, 18 UTILIZAÇÕES. AF_09/2020</t>
  </si>
  <si>
    <t>FNDE 73 BANCO EM ALVENARIA REVESTIDO EM CERÂMICA (M)</t>
  </si>
  <si>
    <t>00007258</t>
  </si>
  <si>
    <t>TIJOLO CERAMICO MACICO COMUM DE *5 X 10 X 20* CM (L X A X C)</t>
  </si>
  <si>
    <t>94318</t>
  </si>
  <si>
    <t>ATERRO MECANIZADO DE VALA COM RETROESCAVADEIRA (CAPACIDADE DA CAÇAMBA DA RETRO: 0,26 M³ / POTÊNCIA: 88 HP), LARGURA ATÉ 1,5 M, PROFUNDIDADE DE 1,5 A 3,0 M, COM SOLO ARGILO-ARENOSO. AF_08/2023</t>
  </si>
  <si>
    <t>104205</t>
  </si>
  <si>
    <t>EMBOÇO OU MASSA ÚNICA EM ARGAMASSA TRAÇO 1:2:8, PREPARO MECÂNICA COM BETONEIRA 400 L, APLICADA COM PROJETOR TIPO CANEQUINHA EM PANOS DE FACHADA COM PRESENÇA DE VÃOS, ESPESSURA DE 45 MM, ACESSO POR BALANCIM MANUAL. AF_08/2022</t>
  </si>
  <si>
    <t>104618</t>
  </si>
  <si>
    <t>REVESTIMENTO CERÂMICO PARA PAREDES INTERNAS COM PLACAS TIPO PASTILHA DE DIMENSÕES 2,5 X 2,5 CM (PLACAS DE 30 X 30 CM) CM APLICADAS A MEIA ALTURA DAS PAREDES. AF_02/2023</t>
  </si>
  <si>
    <t>FNDE 128 PORTA OBJETO EM GRANITO CINZA ANDORINHA, ESPESSURA 2 CM - FORNECIMENTO E INSTALAÇÃO (M2)</t>
  </si>
  <si>
    <t>FNDE 325 POSTE OFICIAL COMPLETO PARA REDE DE VOLEI (CJ)</t>
  </si>
  <si>
    <t>AREIA MEDIA - POSTO JAZIDA/FORNECEDOR (RETIRADO NA JAZIDA, SEM TRANSPORTE)</t>
  </si>
  <si>
    <t>00025399</t>
  </si>
  <si>
    <t>CONJUNTO PARA QUADRA DE VOLEI COM POSTES EM TUBO DE ACO GALVANIZADO 3", H = *255* CM, PINTURA EM TINTA ESMALTE SINTETICO, REDE DE NYLON COM 2 MM, MALHA 10 X 10 CM E ANTENAS OFICIAIS EM FIBRA DE VIDRO</t>
  </si>
  <si>
    <t>S.04.000.036701</t>
  </si>
  <si>
    <t>Tampo para suporte rede voleibol / trave de futebol</t>
  </si>
  <si>
    <t>FNDE 326 TABELA DE BASQUETE OFICIAL COMPLETA (CJ)</t>
  </si>
  <si>
    <t>00043132</t>
  </si>
  <si>
    <t>ARAME RECOZIDO 16 BWG, D = 1,65 MM (0,016 KG/M) OU 18 BWG, D = 1,25 MM (0,01 KG/M)</t>
  </si>
  <si>
    <t>00011145</t>
  </si>
  <si>
    <t>CONCRETO USINADO BOMBEAVEL, CLASSE DE RESISTENCIA C35, BRITA 0 E 1, SLUMP = 100 +/- 20 MM, COM BOMBEAMENTO (DISPONIBILIZACAO DE BOMBA), SEM O LANCAMENTO (NBR 8953)</t>
  </si>
  <si>
    <t>00040568</t>
  </si>
  <si>
    <t>PREGO DE ACO POLIDO COM CABECA 22 X 48 (4 1/4 X 5)</t>
  </si>
  <si>
    <t>00004415</t>
  </si>
  <si>
    <t>SARRAFO NAO APARELHADO *2,5 X 5* CM, EM MACARANDUBA/MASSARANDUBA, ANGELIM, PEROBA-ROSA OU EQUIVALENTE DA REGIAO - BRUTA</t>
  </si>
  <si>
    <t>00043647</t>
  </si>
  <si>
    <t>TINTA ESMALTE SINTETICO STANDARD BRILHANTE</t>
  </si>
  <si>
    <t>103769</t>
  </si>
  <si>
    <t>PAR DE TABELAS DE BASQUETE DE COMPENSADO NAVAL, COM AROS E REDES - FORNECIMENTO E INSTALAÇÃO. AF_03/2022</t>
  </si>
  <si>
    <t>FNDE 327 TRAVE OFICIAL COMPLETA PARA FUTEBOL DE SALÃO (CJ)</t>
  </si>
  <si>
    <t>00025398</t>
  </si>
  <si>
    <t>CONJUNTO PARA FUTSAL COM PAR DE TRAVES OFICIAIS DE 3,00 X 2,00 M EM TUBO DE ACO GALVANIZADO 3" COM REQUADROS EM TUBO DE 1", PINTURA EM PRIMER COM TINTA ESMALTE SINTETICO E REDES DE POLIETILENO FIO 4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</si>
</sst>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 #,##0.00_-;\-&quot;R$&quot;\ * #,##0.00_-;_-&quot;R$&quot;\ * &quot;-&quot;??_-;_-@_-"/>
    <numFmt numFmtId="43" formatCode="_-* #,##0.00_-;\-* #,##0.00_-;_-* &quot;-&quot;??_-;_-@_-"/>
    <numFmt numFmtId="164" formatCode="\R\$\ #,##0.00"/>
    <numFmt numFmtId="165" formatCode="_(* #,##0.00_);_(* \(#,##0.00\);_(* &quot;-&quot;??_);_(@_)"/>
    <numFmt numFmtId="166" formatCode="#,##0.00%"/>
    <numFmt numFmtId="167" formatCode="\R\$\ #,##0.000000"/>
    <numFmt numFmtId="168" formatCode="00\º\ &quot;MÊS&quot;"/>
    <numFmt numFmtId="169" formatCode="&quot;R$ &quot;#,##0.00_);[Red]\(&quot;R$ &quot;#,##0.00\)"/>
    <numFmt numFmtId="170" formatCode="_-* #,##0.00_-;[Red]\-* #,##0.00_-;_-* &quot;-&quot;??_-;_-@_-"/>
    <numFmt numFmtId="171" formatCode="#,##0.00000000"/>
  </numFmts>
  <fonts count="46">
    <font>
      <sz val="11"/>
      <color theme="1"/>
      <name val="Aptos Narrow"/>
      <family val="2"/>
      <scheme val="minor"/>
    </font>
    <font>
      <sz val="11"/>
      <color theme="1"/>
      <name val="Aptos Narrow"/>
      <family val="2"/>
      <scheme val="minor"/>
    </font>
    <font>
      <sz val="11"/>
      <color indexed="8"/>
      <name val="Arial"/>
      <family val="2"/>
    </font>
    <font>
      <sz val="10"/>
      <name val="Arial"/>
      <family val="2"/>
    </font>
    <font>
      <sz val="8"/>
      <name val="Aptos Narrow"/>
      <family val="2"/>
      <scheme val="minor"/>
    </font>
    <font>
      <b/>
      <sz val="10"/>
      <color indexed="9"/>
      <name val="Arial"/>
      <family val="2"/>
    </font>
    <font>
      <sz val="10"/>
      <color theme="1"/>
      <name val="Aptos Narrow"/>
      <family val="2"/>
      <scheme val="minor"/>
    </font>
    <font>
      <b/>
      <sz val="10"/>
      <color rgb="FF000000"/>
      <name val="Arial"/>
      <family val="2"/>
    </font>
    <font>
      <b/>
      <sz val="10"/>
      <name val="Arial"/>
      <family val="2"/>
    </font>
    <font>
      <sz val="10"/>
      <color rgb="FF000000"/>
      <name val="Arial"/>
      <family val="2"/>
    </font>
    <font>
      <sz val="11"/>
      <color indexed="8"/>
      <name val="Aptos Narrow"/>
      <family val="2"/>
      <scheme val="minor"/>
    </font>
    <font>
      <sz val="11"/>
      <color indexed="8"/>
      <name val="Calibri"/>
      <family val="2"/>
    </font>
    <font>
      <b/>
      <sz val="12"/>
      <color indexed="8"/>
      <name val="Arial"/>
      <family val="2"/>
    </font>
    <font>
      <sz val="12"/>
      <color indexed="8"/>
      <name val="Arial"/>
      <family val="2"/>
    </font>
    <font>
      <sz val="8"/>
      <color indexed="8"/>
      <name val="Arial"/>
      <family val="2"/>
    </font>
    <font>
      <b/>
      <sz val="10"/>
      <color indexed="8"/>
      <name val="Arial"/>
      <family val="2"/>
    </font>
    <font>
      <sz val="10"/>
      <color indexed="8"/>
      <name val="Arial"/>
      <family val="2"/>
    </font>
    <font>
      <sz val="10"/>
      <name val="Arial"/>
    </font>
    <font>
      <sz val="3"/>
      <name val="Arial"/>
      <family val="2"/>
    </font>
    <font>
      <b/>
      <sz val="3"/>
      <name val="Arial"/>
      <family val="2"/>
    </font>
    <font>
      <i/>
      <sz val="10"/>
      <name val="Arial"/>
      <family val="2"/>
    </font>
    <font>
      <u/>
      <sz val="10"/>
      <name val="Arial"/>
      <family val="2"/>
    </font>
    <font>
      <b/>
      <i/>
      <sz val="12"/>
      <name val="Arial"/>
      <family val="2"/>
    </font>
    <font>
      <b/>
      <sz val="9"/>
      <color indexed="81"/>
      <name val="Tahoma"/>
      <family val="2"/>
    </font>
    <font>
      <sz val="9"/>
      <color indexed="81"/>
      <name val="Tahoma"/>
      <family val="2"/>
    </font>
    <font>
      <u/>
      <sz val="9"/>
      <color indexed="81"/>
      <name val="Tahoma"/>
      <family val="2"/>
    </font>
    <font>
      <i/>
      <sz val="9"/>
      <color indexed="81"/>
      <name val="Tahoma"/>
      <family val="2"/>
    </font>
    <font>
      <sz val="10"/>
      <color indexed="81"/>
      <name val="Tahoma"/>
      <family val="2"/>
    </font>
    <font>
      <b/>
      <sz val="10"/>
      <color indexed="81"/>
      <name val="Tahoma"/>
      <family val="2"/>
    </font>
    <font>
      <b/>
      <sz val="16"/>
      <name val="Arial"/>
      <family val="2"/>
    </font>
    <font>
      <b/>
      <sz val="14"/>
      <name val="Arial"/>
      <family val="2"/>
    </font>
    <font>
      <b/>
      <sz val="11"/>
      <name val="Arial"/>
      <family val="2"/>
    </font>
    <font>
      <sz val="11"/>
      <name val="Arial"/>
      <family val="2"/>
    </font>
    <font>
      <b/>
      <sz val="9"/>
      <color theme="0"/>
      <name val="Arial"/>
      <family val="2"/>
    </font>
    <font>
      <b/>
      <sz val="9"/>
      <name val="Arial"/>
      <family val="2"/>
    </font>
    <font>
      <sz val="9"/>
      <name val="Arial"/>
      <family val="2"/>
    </font>
    <font>
      <b/>
      <sz val="8"/>
      <name val="Arial"/>
      <family val="2"/>
    </font>
    <font>
      <sz val="8"/>
      <color theme="1"/>
      <name val="Aptos Narrow"/>
      <family val="2"/>
      <scheme val="minor"/>
    </font>
    <font>
      <sz val="8"/>
      <name val="Arial"/>
      <family val="2"/>
    </font>
    <font>
      <b/>
      <i/>
      <sz val="8"/>
      <name val="Arial"/>
      <family val="2"/>
    </font>
    <font>
      <b/>
      <sz val="7"/>
      <color rgb="FF000000"/>
      <name val="Arial"/>
      <family val="2"/>
    </font>
    <font>
      <b/>
      <sz val="5"/>
      <color rgb="FF000000"/>
      <name val="SansSerif"/>
      <family val="2"/>
    </font>
    <font>
      <b/>
      <sz val="5"/>
      <color rgb="FF000000"/>
      <name val="Arial"/>
      <family val="2"/>
    </font>
    <font>
      <sz val="6"/>
      <color rgb="FF000000"/>
      <name val="SansSerif"/>
      <family val="2"/>
    </font>
    <font>
      <b/>
      <sz val="6"/>
      <color rgb="FF000000"/>
      <name val="Arial"/>
      <family val="2"/>
    </font>
    <font>
      <sz val="9"/>
      <color rgb="FF000000"/>
      <name val="SansSerif"/>
      <family val="2"/>
    </font>
  </fonts>
  <fills count="13">
    <fill>
      <patternFill patternType="none"/>
    </fill>
    <fill>
      <patternFill patternType="gray125"/>
    </fill>
    <fill>
      <patternFill patternType="none"/>
    </fill>
    <fill>
      <patternFill patternType="solid">
        <bgColor indexed="49"/>
      </patternFill>
    </fill>
    <fill>
      <patternFill patternType="solid">
        <fgColor rgb="FF92D050"/>
        <bgColor indexed="64"/>
      </patternFill>
    </fill>
    <fill>
      <patternFill patternType="solid">
        <fgColor indexed="26"/>
        <bgColor indexed="64"/>
      </patternFill>
    </fill>
    <fill>
      <patternFill patternType="solid">
        <fgColor indexed="41"/>
        <bgColor indexed="64"/>
      </patternFill>
    </fill>
    <fill>
      <patternFill patternType="solid">
        <fgColor theme="0"/>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00B0F0"/>
        <bgColor indexed="64"/>
      </patternFill>
    </fill>
    <fill>
      <patternFill patternType="solid">
        <fgColor rgb="FFCCCCCC"/>
      </patternFill>
    </fill>
  </fills>
  <borders count="44">
    <border>
      <left/>
      <right/>
      <top/>
      <bottom/>
      <diagonal/>
    </border>
    <border>
      <left/>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0" tint="-0.499984740745262"/>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double">
        <color theme="0" tint="-0.499984740745262"/>
      </right>
      <top style="medium">
        <color indexed="64"/>
      </top>
      <bottom style="thin">
        <color theme="0" tint="-0.499984740745262"/>
      </bottom>
      <diagonal/>
    </border>
    <border>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double">
        <color theme="0" tint="-0.499984740745262"/>
      </right>
      <top style="thin">
        <color theme="0" tint="-0.499984740745262"/>
      </top>
      <bottom style="medium">
        <color indexed="64"/>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
      <left style="medium">
        <color indexed="64"/>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style="medium">
        <color indexed="64"/>
      </left>
      <right style="thin">
        <color theme="0" tint="-0.499984740745262"/>
      </right>
      <top style="thin">
        <color theme="0" tint="-0.499984740745262"/>
      </top>
      <bottom/>
      <diagonal/>
    </border>
    <border>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thin">
        <color theme="0" tint="-0.499984740745262"/>
      </bottom>
      <diagonal/>
    </border>
    <border>
      <left/>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s>
  <cellStyleXfs count="95">
    <xf numFmtId="0" fontId="0" fillId="0" borderId="0"/>
    <xf numFmtId="0" fontId="1" fillId="2" borderId="1"/>
    <xf numFmtId="165" fontId="2" fillId="2" borderId="1" applyFont="0" applyFill="0" applyBorder="0" applyAlignment="0" applyProtection="0"/>
    <xf numFmtId="165" fontId="2" fillId="2" borderId="1" applyFont="0" applyFill="0" applyBorder="0" applyAlignment="0" applyProtection="0"/>
    <xf numFmtId="165" fontId="3" fillId="2" borderId="1" applyFont="0" applyFill="0" applyBorder="0" applyAlignment="0" applyProtection="0"/>
    <xf numFmtId="9" fontId="3" fillId="2" borderId="1" applyFont="0" applyFill="0" applyBorder="0" applyAlignment="0" applyProtection="0"/>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43" fontId="2" fillId="2" borderId="1" applyFont="0" applyFill="0" applyBorder="0" applyAlignment="0" applyProtection="0"/>
    <xf numFmtId="43" fontId="2" fillId="2" borderId="1" applyFont="0" applyFill="0" applyBorder="0" applyAlignment="0" applyProtection="0"/>
    <xf numFmtId="43" fontId="3" fillId="2" borderId="1" applyFont="0" applyFill="0" applyBorder="0" applyAlignment="0" applyProtection="0"/>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0" fillId="2" borderId="1"/>
    <xf numFmtId="44" fontId="1" fillId="0" borderId="0" applyFont="0" applyFill="0" applyBorder="0" applyAlignment="0" applyProtection="0"/>
    <xf numFmtId="9" fontId="1" fillId="0" borderId="0" applyFont="0" applyFill="0" applyBorder="0" applyAlignment="0" applyProtection="0"/>
    <xf numFmtId="0" fontId="11" fillId="2" borderId="1"/>
    <xf numFmtId="0" fontId="17" fillId="2" borderId="1"/>
    <xf numFmtId="0" fontId="3" fillId="2" borderId="1"/>
  </cellStyleXfs>
  <cellXfs count="203">
    <xf numFmtId="0" fontId="0" fillId="0" borderId="0" xfId="0"/>
    <xf numFmtId="0" fontId="5" fillId="3" borderId="1" xfId="0" applyFont="1" applyFill="1" applyBorder="1" applyAlignment="1">
      <alignment horizontal="center"/>
    </xf>
    <xf numFmtId="0" fontId="6" fillId="0" borderId="1" xfId="0" applyFont="1" applyBorder="1"/>
    <xf numFmtId="0" fontId="9" fillId="2" borderId="1" xfId="38" applyFont="1" applyAlignment="1">
      <alignment horizontal="center" vertical="center" wrapText="1"/>
    </xf>
    <xf numFmtId="4" fontId="9" fillId="2" borderId="1" xfId="38" applyNumberFormat="1" applyFont="1" applyAlignment="1">
      <alignment horizontal="center" vertical="center" wrapText="1"/>
    </xf>
    <xf numFmtId="164" fontId="9" fillId="2" borderId="1" xfId="38" applyNumberFormat="1" applyFont="1" applyAlignment="1">
      <alignment horizontal="center" vertical="center" wrapText="1"/>
    </xf>
    <xf numFmtId="166" fontId="3" fillId="0" borderId="0" xfId="0" applyNumberFormat="1" applyFont="1" applyAlignment="1">
      <alignment horizontal="center" vertical="center"/>
    </xf>
    <xf numFmtId="0" fontId="9" fillId="2" borderId="1" xfId="38" applyFont="1" applyAlignment="1">
      <alignment horizontal="left" vertical="center" wrapText="1"/>
    </xf>
    <xf numFmtId="0" fontId="9" fillId="2" borderId="1" xfId="38" applyFont="1" applyAlignment="1">
      <alignment horizontal="justify" vertical="center" wrapText="1"/>
    </xf>
    <xf numFmtId="0" fontId="6" fillId="0" borderId="1" xfId="0" applyFont="1" applyBorder="1" applyAlignment="1">
      <alignment horizontal="center"/>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xf>
    <xf numFmtId="0" fontId="5" fillId="3" borderId="1" xfId="89" applyFont="1" applyFill="1" applyAlignment="1">
      <alignment horizontal="center"/>
    </xf>
    <xf numFmtId="0" fontId="10" fillId="2" borderId="1" xfId="89"/>
    <xf numFmtId="0" fontId="3" fillId="2" borderId="1" xfId="89" applyFont="1" applyAlignment="1">
      <alignment horizontal="center" vertical="center" wrapText="1"/>
    </xf>
    <xf numFmtId="164" fontId="9" fillId="0" borderId="1" xfId="38" applyNumberFormat="1" applyFont="1" applyFill="1" applyAlignment="1">
      <alignment horizontal="center" vertical="center" wrapText="1"/>
    </xf>
    <xf numFmtId="4" fontId="9" fillId="0" borderId="1" xfId="38" applyNumberFormat="1" applyFont="1" applyFill="1" applyAlignment="1">
      <alignment horizontal="center" vertical="center" wrapText="1"/>
    </xf>
    <xf numFmtId="44" fontId="9" fillId="0" borderId="1" xfId="90" applyFont="1" applyFill="1" applyBorder="1" applyAlignment="1">
      <alignment horizontal="center" vertical="center" wrapText="1"/>
    </xf>
    <xf numFmtId="0" fontId="9" fillId="0" borderId="1" xfId="38" applyFont="1" applyFill="1" applyAlignment="1">
      <alignment horizontal="center" vertical="center" wrapText="1"/>
    </xf>
    <xf numFmtId="4" fontId="7" fillId="0" borderId="1" xfId="38" applyNumberFormat="1" applyFont="1" applyFill="1" applyAlignment="1">
      <alignment horizontal="center" vertical="center" wrapText="1"/>
    </xf>
    <xf numFmtId="164" fontId="7" fillId="0" borderId="1" xfId="38" applyNumberFormat="1" applyFont="1" applyFill="1" applyAlignment="1">
      <alignment horizontal="center" vertical="center" wrapText="1"/>
    </xf>
    <xf numFmtId="0" fontId="6" fillId="4" borderId="1" xfId="0" applyFont="1" applyFill="1" applyBorder="1"/>
    <xf numFmtId="164" fontId="8" fillId="0" borderId="1" xfId="0" applyNumberFormat="1" applyFont="1" applyFill="1" applyBorder="1" applyAlignment="1">
      <alignment horizontal="center" vertical="center" wrapText="1"/>
    </xf>
    <xf numFmtId="0" fontId="6" fillId="0" borderId="1" xfId="0" applyFont="1" applyFill="1" applyBorder="1" applyAlignment="1">
      <alignment horizontal="center"/>
    </xf>
    <xf numFmtId="0" fontId="7" fillId="0" borderId="1" xfId="38" applyFont="1" applyFill="1" applyAlignment="1">
      <alignment vertical="center" wrapText="1"/>
    </xf>
    <xf numFmtId="0" fontId="7" fillId="0" borderId="1" xfId="38" applyFont="1" applyFill="1" applyAlignment="1">
      <alignment horizontal="center" vertical="center" wrapText="1"/>
    </xf>
    <xf numFmtId="0" fontId="6" fillId="0" borderId="1" xfId="0" applyFont="1" applyFill="1" applyBorder="1"/>
    <xf numFmtId="0" fontId="9" fillId="0" borderId="1" xfId="38" applyFont="1" applyFill="1" applyAlignment="1">
      <alignment vertical="center" wrapText="1"/>
    </xf>
    <xf numFmtId="166" fontId="3" fillId="0" borderId="0" xfId="0" applyNumberFormat="1" applyFont="1" applyFill="1" applyAlignment="1">
      <alignment horizontal="center" vertical="center"/>
    </xf>
    <xf numFmtId="0" fontId="9" fillId="0" borderId="1" xfId="38" applyFont="1" applyFill="1" applyAlignment="1">
      <alignment horizontal="left" vertical="center" wrapText="1"/>
    </xf>
    <xf numFmtId="0" fontId="9" fillId="0" borderId="1" xfId="38" applyFont="1" applyFill="1" applyAlignment="1">
      <alignment horizontal="justify" vertical="center" wrapText="1"/>
    </xf>
    <xf numFmtId="0" fontId="7" fillId="0" borderId="1" xfId="38" applyFont="1" applyFill="1" applyAlignment="1">
      <alignment horizontal="left" vertical="center" wrapText="1"/>
    </xf>
    <xf numFmtId="166" fontId="8" fillId="0" borderId="0" xfId="0" applyNumberFormat="1" applyFont="1" applyFill="1" applyAlignment="1">
      <alignment horizontal="center" vertical="center"/>
    </xf>
    <xf numFmtId="0" fontId="7" fillId="0" borderId="1" xfId="38" applyFont="1" applyFill="1" applyAlignment="1">
      <alignment horizontal="justify" vertical="center" wrapText="1"/>
    </xf>
    <xf numFmtId="167" fontId="9" fillId="0" borderId="1" xfId="38" applyNumberFormat="1" applyFont="1" applyFill="1" applyAlignment="1">
      <alignment horizontal="center" vertical="center" wrapText="1"/>
    </xf>
    <xf numFmtId="2" fontId="9" fillId="0" borderId="1" xfId="38" applyNumberFormat="1" applyFont="1" applyFill="1" applyAlignment="1">
      <alignment horizontal="center" vertical="center" wrapText="1"/>
    </xf>
    <xf numFmtId="44" fontId="6" fillId="0" borderId="1" xfId="0" applyNumberFormat="1" applyFont="1" applyFill="1" applyBorder="1"/>
    <xf numFmtId="0" fontId="12" fillId="2" borderId="1" xfId="92" applyFont="1" applyAlignment="1">
      <alignment horizontal="center"/>
    </xf>
    <xf numFmtId="0" fontId="13" fillId="2" borderId="1" xfId="92" applyFont="1"/>
    <xf numFmtId="0" fontId="12" fillId="2" borderId="1" xfId="92" applyFont="1"/>
    <xf numFmtId="0" fontId="14" fillId="2" borderId="1" xfId="92" applyFont="1" applyAlignment="1">
      <alignment horizontal="right" vertical="center"/>
    </xf>
    <xf numFmtId="0" fontId="15" fillId="2" borderId="1" xfId="92" applyFont="1" applyAlignment="1">
      <alignment horizontal="center"/>
    </xf>
    <xf numFmtId="0" fontId="16" fillId="2" borderId="1" xfId="92" applyFont="1" applyAlignment="1">
      <alignment horizontal="right" vertical="center"/>
    </xf>
    <xf numFmtId="10" fontId="15" fillId="2" borderId="1" xfId="92" applyNumberFormat="1" applyFont="1" applyAlignment="1">
      <alignment horizontal="left" vertical="center"/>
    </xf>
    <xf numFmtId="0" fontId="15" fillId="2" borderId="1" xfId="92" applyFont="1" applyAlignment="1">
      <alignment horizontal="center" wrapText="1"/>
    </xf>
    <xf numFmtId="0" fontId="15" fillId="2" borderId="1" xfId="92" applyFont="1" applyAlignment="1">
      <alignment wrapText="1"/>
    </xf>
    <xf numFmtId="0" fontId="3" fillId="2" borderId="1" xfId="93" applyFont="1"/>
    <xf numFmtId="0" fontId="8" fillId="2" borderId="1" xfId="93" applyFont="1" applyAlignment="1">
      <alignment horizontal="center"/>
    </xf>
    <xf numFmtId="0" fontId="8" fillId="2" borderId="1" xfId="93" applyFont="1"/>
    <xf numFmtId="0" fontId="18" fillId="2" borderId="1" xfId="93" applyFont="1"/>
    <xf numFmtId="0" fontId="3" fillId="2" borderId="1" xfId="93" applyFont="1" applyAlignment="1">
      <alignment horizontal="center"/>
    </xf>
    <xf numFmtId="0" fontId="19" fillId="2" borderId="1" xfId="93" applyFont="1" applyAlignment="1">
      <alignment horizontal="center"/>
    </xf>
    <xf numFmtId="0" fontId="3" fillId="2" borderId="1" xfId="93" applyFont="1" applyAlignment="1">
      <alignment horizontal="right"/>
    </xf>
    <xf numFmtId="0" fontId="3" fillId="2" borderId="2" xfId="93" applyFont="1" applyBorder="1" applyAlignment="1">
      <alignment horizontal="justify" vertical="top" wrapText="1"/>
    </xf>
    <xf numFmtId="2" fontId="3" fillId="5" borderId="2" xfId="93" applyNumberFormat="1" applyFont="1" applyFill="1" applyBorder="1" applyAlignment="1" applyProtection="1">
      <alignment horizontal="center" vertical="top" wrapText="1"/>
      <protection locked="0"/>
    </xf>
    <xf numFmtId="0" fontId="3" fillId="2" borderId="2" xfId="93" applyFont="1" applyBorder="1" applyAlignment="1">
      <alignment horizontal="center" vertical="top" wrapText="1"/>
    </xf>
    <xf numFmtId="0" fontId="20" fillId="2" borderId="2" xfId="93" applyFont="1" applyBorder="1" applyAlignment="1">
      <alignment horizontal="justify" vertical="top" wrapText="1"/>
    </xf>
    <xf numFmtId="2" fontId="3" fillId="2" borderId="2" xfId="93" applyNumberFormat="1" applyFont="1" applyBorder="1" applyAlignment="1">
      <alignment horizontal="center" vertical="top" wrapText="1"/>
    </xf>
    <xf numFmtId="0" fontId="8" fillId="2" borderId="2" xfId="93" applyFont="1" applyBorder="1" applyAlignment="1">
      <alignment horizontal="justify"/>
    </xf>
    <xf numFmtId="2" fontId="8" fillId="2" borderId="2" xfId="93" applyNumberFormat="1" applyFont="1" applyBorder="1" applyAlignment="1">
      <alignment horizontal="center"/>
    </xf>
    <xf numFmtId="0" fontId="8" fillId="2" borderId="2" xfId="93" applyFont="1" applyBorder="1" applyAlignment="1">
      <alignment horizontal="center" vertical="top" wrapText="1"/>
    </xf>
    <xf numFmtId="0" fontId="20" fillId="2" borderId="2" xfId="93" applyFont="1" applyBorder="1" applyAlignment="1">
      <alignment horizontal="left" vertical="top" wrapText="1" indent="5"/>
    </xf>
    <xf numFmtId="0" fontId="19" fillId="2" borderId="1" xfId="93" applyFont="1"/>
    <xf numFmtId="0" fontId="3" fillId="2" borderId="1" xfId="94"/>
    <xf numFmtId="0" fontId="3" fillId="7" borderId="1" xfId="94" applyFill="1" applyAlignment="1">
      <alignment horizontal="center" vertical="center"/>
    </xf>
    <xf numFmtId="0" fontId="3" fillId="7" borderId="1" xfId="94" applyFill="1" applyAlignment="1">
      <alignment vertical="center"/>
    </xf>
    <xf numFmtId="0" fontId="31" fillId="7" borderId="10" xfId="94" applyFont="1" applyFill="1" applyBorder="1" applyAlignment="1">
      <alignment vertical="center"/>
    </xf>
    <xf numFmtId="0" fontId="31" fillId="7" borderId="12" xfId="94" applyFont="1" applyFill="1" applyBorder="1" applyAlignment="1">
      <alignment vertical="center"/>
    </xf>
    <xf numFmtId="0" fontId="31" fillId="7" borderId="13" xfId="94" applyFont="1" applyFill="1" applyBorder="1" applyAlignment="1">
      <alignment vertical="center"/>
    </xf>
    <xf numFmtId="0" fontId="33" fillId="8" borderId="7" xfId="94" applyFont="1" applyFill="1" applyBorder="1" applyAlignment="1">
      <alignment vertical="center"/>
    </xf>
    <xf numFmtId="0" fontId="33" fillId="8" borderId="8" xfId="94" applyFont="1" applyFill="1" applyBorder="1" applyAlignment="1">
      <alignment vertical="center"/>
    </xf>
    <xf numFmtId="0" fontId="33" fillId="8" borderId="15" xfId="94" applyFont="1" applyFill="1" applyBorder="1" applyAlignment="1">
      <alignment vertical="center"/>
    </xf>
    <xf numFmtId="0" fontId="33" fillId="8" borderId="16" xfId="94" applyFont="1" applyFill="1" applyBorder="1" applyAlignment="1">
      <alignment vertical="center"/>
    </xf>
    <xf numFmtId="0" fontId="33" fillId="8" borderId="9" xfId="94" applyFont="1" applyFill="1" applyBorder="1" applyAlignment="1">
      <alignment vertical="center"/>
    </xf>
    <xf numFmtId="0" fontId="34" fillId="9" borderId="18" xfId="94" applyFont="1" applyFill="1" applyBorder="1" applyAlignment="1">
      <alignment horizontal="center" vertical="center"/>
    </xf>
    <xf numFmtId="0" fontId="34" fillId="9" borderId="24" xfId="94" applyFont="1" applyFill="1" applyBorder="1" applyAlignment="1">
      <alignment vertical="center"/>
    </xf>
    <xf numFmtId="0" fontId="34" fillId="9" borderId="26" xfId="94" applyFont="1" applyFill="1" applyBorder="1" applyAlignment="1">
      <alignment horizontal="center" vertical="center"/>
    </xf>
    <xf numFmtId="169" fontId="34" fillId="9" borderId="27" xfId="94" applyNumberFormat="1" applyFont="1" applyFill="1" applyBorder="1" applyAlignment="1">
      <alignment horizontal="center" vertical="center"/>
    </xf>
    <xf numFmtId="0" fontId="34" fillId="9" borderId="28" xfId="94" applyFont="1" applyFill="1" applyBorder="1" applyAlignment="1">
      <alignment horizontal="center" vertical="center"/>
    </xf>
    <xf numFmtId="0" fontId="34" fillId="9" borderId="29" xfId="94" applyFont="1" applyFill="1" applyBorder="1" applyAlignment="1">
      <alignment horizontal="center" vertical="center"/>
    </xf>
    <xf numFmtId="0" fontId="34" fillId="2" borderId="30" xfId="94" applyFont="1" applyBorder="1" applyAlignment="1">
      <alignment horizontal="center" vertical="center"/>
    </xf>
    <xf numFmtId="165" fontId="35" fillId="2" borderId="31" xfId="3" applyFont="1" applyFill="1" applyBorder="1" applyAlignment="1">
      <alignment vertical="center" wrapText="1"/>
    </xf>
    <xf numFmtId="10" fontId="35" fillId="10" borderId="31" xfId="5" applyNumberFormat="1" applyFont="1" applyFill="1" applyBorder="1" applyAlignment="1">
      <alignment vertical="center" wrapText="1"/>
    </xf>
    <xf numFmtId="0" fontId="34" fillId="2" borderId="33" xfId="94" applyFont="1" applyBorder="1" applyAlignment="1">
      <alignment horizontal="center" vertical="center"/>
    </xf>
    <xf numFmtId="165" fontId="34" fillId="7" borderId="19" xfId="3" applyFont="1" applyFill="1" applyBorder="1" applyAlignment="1">
      <alignment vertical="center"/>
    </xf>
    <xf numFmtId="10" fontId="35" fillId="7" borderId="20" xfId="5" applyNumberFormat="1" applyFont="1" applyFill="1" applyBorder="1" applyAlignment="1">
      <alignment vertical="center"/>
    </xf>
    <xf numFmtId="165" fontId="35" fillId="7" borderId="21" xfId="3" applyFont="1" applyFill="1" applyBorder="1" applyAlignment="1">
      <alignment vertical="center"/>
    </xf>
    <xf numFmtId="10" fontId="35" fillId="7" borderId="19" xfId="3" applyNumberFormat="1" applyFont="1" applyFill="1" applyBorder="1" applyAlignment="1">
      <alignment vertical="center"/>
    </xf>
    <xf numFmtId="10" fontId="35" fillId="7" borderId="22" xfId="3" applyNumberFormat="1" applyFont="1" applyFill="1" applyBorder="1" applyAlignment="1">
      <alignment vertical="center"/>
    </xf>
    <xf numFmtId="165" fontId="34" fillId="7" borderId="25" xfId="94" applyNumberFormat="1" applyFont="1" applyFill="1" applyBorder="1" applyAlignment="1">
      <alignment vertical="center"/>
    </xf>
    <xf numFmtId="10" fontId="35" fillId="7" borderId="26" xfId="5" applyNumberFormat="1" applyFont="1" applyFill="1" applyBorder="1" applyAlignment="1">
      <alignment vertical="center"/>
    </xf>
    <xf numFmtId="165" fontId="35" fillId="7" borderId="34" xfId="94" applyNumberFormat="1" applyFont="1" applyFill="1" applyBorder="1" applyAlignment="1">
      <alignment vertical="center"/>
    </xf>
    <xf numFmtId="10" fontId="35" fillId="7" borderId="25" xfId="94" applyNumberFormat="1" applyFont="1" applyFill="1" applyBorder="1" applyAlignment="1">
      <alignment vertical="center"/>
    </xf>
    <xf numFmtId="10" fontId="35" fillId="7" borderId="35" xfId="94" applyNumberFormat="1" applyFont="1" applyFill="1" applyBorder="1" applyAlignment="1">
      <alignment vertical="center"/>
    </xf>
    <xf numFmtId="0" fontId="31" fillId="2" borderId="1" xfId="94" applyFont="1"/>
    <xf numFmtId="0" fontId="3" fillId="7" borderId="1" xfId="94" applyFill="1" applyAlignment="1">
      <alignment horizontal="left" vertical="center"/>
    </xf>
    <xf numFmtId="0" fontId="31" fillId="7" borderId="1" xfId="94" applyFont="1" applyFill="1" applyBorder="1" applyAlignment="1">
      <alignment vertical="center"/>
    </xf>
    <xf numFmtId="0" fontId="32" fillId="7" borderId="1" xfId="94" applyFont="1" applyFill="1" applyBorder="1" applyAlignment="1">
      <alignment vertical="center"/>
    </xf>
    <xf numFmtId="0" fontId="33" fillId="8" borderId="14" xfId="94" applyFont="1" applyFill="1" applyBorder="1" applyAlignment="1">
      <alignment vertical="center"/>
    </xf>
    <xf numFmtId="0" fontId="33" fillId="8" borderId="13" xfId="94" applyFont="1" applyFill="1" applyBorder="1" applyAlignment="1">
      <alignment vertical="center"/>
    </xf>
    <xf numFmtId="0" fontId="33" fillId="8" borderId="39" xfId="94" applyFont="1" applyFill="1" applyBorder="1" applyAlignment="1">
      <alignment vertical="center"/>
    </xf>
    <xf numFmtId="0" fontId="33" fillId="8" borderId="40" xfId="94" applyFont="1" applyFill="1" applyBorder="1" applyAlignment="1">
      <alignment vertical="center"/>
    </xf>
    <xf numFmtId="170" fontId="3" fillId="0" borderId="18" xfId="94" applyNumberFormat="1" applyFill="1" applyBorder="1" applyAlignment="1">
      <alignment vertical="center" wrapText="1"/>
    </xf>
    <xf numFmtId="170" fontId="3" fillId="0" borderId="32" xfId="94" applyNumberFormat="1" applyFill="1" applyBorder="1" applyAlignment="1">
      <alignment vertical="center" wrapText="1"/>
    </xf>
    <xf numFmtId="10" fontId="34" fillId="2" borderId="41" xfId="5" applyNumberFormat="1" applyFont="1" applyFill="1" applyBorder="1" applyAlignment="1">
      <alignment horizontal="center" vertical="center" wrapText="1"/>
    </xf>
    <xf numFmtId="10" fontId="34" fillId="2" borderId="42" xfId="5" applyNumberFormat="1" applyFont="1" applyFill="1" applyBorder="1" applyAlignment="1">
      <alignment horizontal="center" vertical="center" wrapText="1"/>
    </xf>
    <xf numFmtId="169" fontId="34" fillId="9" borderId="28" xfId="94" applyNumberFormat="1" applyFont="1" applyFill="1" applyBorder="1" applyAlignment="1">
      <alignment horizontal="center" vertical="center"/>
    </xf>
    <xf numFmtId="164" fontId="8" fillId="0" borderId="31" xfId="0" applyNumberFormat="1" applyFont="1" applyFill="1" applyBorder="1" applyAlignment="1">
      <alignment horizontal="center" vertical="center" wrapText="1"/>
    </xf>
    <xf numFmtId="0" fontId="36" fillId="2" borderId="36" xfId="1" applyFont="1" applyBorder="1" applyAlignment="1">
      <alignment horizontal="center" wrapText="1"/>
    </xf>
    <xf numFmtId="0" fontId="36" fillId="2" borderId="37" xfId="1" applyFont="1" applyBorder="1" applyAlignment="1">
      <alignment horizontal="center" wrapText="1"/>
    </xf>
    <xf numFmtId="0" fontId="36" fillId="2" borderId="37" xfId="1" applyFont="1" applyBorder="1" applyAlignment="1">
      <alignment horizontal="center" vertical="center" wrapText="1"/>
    </xf>
    <xf numFmtId="165" fontId="36" fillId="2" borderId="37" xfId="2" applyFont="1" applyFill="1" applyBorder="1" applyAlignment="1">
      <alignment horizontal="center" vertical="center" wrapText="1"/>
    </xf>
    <xf numFmtId="0" fontId="36" fillId="2" borderId="38" xfId="1" applyFont="1" applyBorder="1" applyAlignment="1">
      <alignment horizontal="center" vertical="center" wrapText="1"/>
    </xf>
    <xf numFmtId="165" fontId="36" fillId="2" borderId="10" xfId="3" applyFont="1" applyFill="1" applyBorder="1" applyAlignment="1">
      <alignment vertical="center"/>
    </xf>
    <xf numFmtId="0" fontId="36" fillId="2" borderId="1" xfId="1" applyFont="1" applyAlignment="1">
      <alignment horizontal="center"/>
    </xf>
    <xf numFmtId="0" fontId="37" fillId="2" borderId="1" xfId="1" applyFont="1" applyAlignment="1">
      <alignment horizontal="left" vertical="center" wrapText="1"/>
    </xf>
    <xf numFmtId="165" fontId="38" fillId="2" borderId="1" xfId="2" applyFont="1" applyFill="1" applyBorder="1" applyAlignment="1">
      <alignment horizontal="center" vertical="center" wrapText="1"/>
    </xf>
    <xf numFmtId="165" fontId="36" fillId="2" borderId="1" xfId="4" applyFont="1" applyFill="1" applyBorder="1" applyAlignment="1">
      <alignment horizontal="right" vertical="center" wrapText="1"/>
    </xf>
    <xf numFmtId="10" fontId="36" fillId="11" borderId="11" xfId="5" applyNumberFormat="1" applyFont="1" applyFill="1" applyBorder="1" applyAlignment="1">
      <alignment horizontal="center" vertical="center" wrapText="1"/>
    </xf>
    <xf numFmtId="10" fontId="36" fillId="7" borderId="11" xfId="5" applyNumberFormat="1" applyFont="1" applyFill="1" applyBorder="1" applyAlignment="1">
      <alignment horizontal="center" vertical="center" wrapText="1"/>
    </xf>
    <xf numFmtId="0" fontId="37" fillId="2" borderId="37" xfId="1" applyFont="1" applyBorder="1" applyAlignment="1">
      <alignment horizontal="center" vertical="center" wrapText="1"/>
    </xf>
    <xf numFmtId="0" fontId="36" fillId="2" borderId="1" xfId="1" applyFont="1" applyAlignment="1">
      <alignment vertical="center"/>
    </xf>
    <xf numFmtId="0" fontId="38" fillId="2" borderId="1" xfId="1" applyFont="1" applyAlignment="1">
      <alignment horizontal="center" vertical="center"/>
    </xf>
    <xf numFmtId="0" fontId="38" fillId="2" borderId="13" xfId="1" applyFont="1" applyBorder="1" applyAlignment="1">
      <alignment horizontal="center" vertical="center"/>
    </xf>
    <xf numFmtId="0" fontId="1" fillId="2" borderId="13" xfId="8" applyBorder="1"/>
    <xf numFmtId="0" fontId="38" fillId="2" borderId="14" xfId="1" applyFont="1" applyBorder="1" applyAlignment="1">
      <alignment horizontal="center" vertical="center"/>
    </xf>
    <xf numFmtId="0" fontId="37" fillId="2" borderId="12" xfId="1" applyFont="1" applyBorder="1" applyAlignment="1">
      <alignment horizontal="center"/>
    </xf>
    <xf numFmtId="0" fontId="37" fillId="2" borderId="13" xfId="1" applyFont="1" applyBorder="1" applyAlignment="1">
      <alignment horizontal="center"/>
    </xf>
    <xf numFmtId="0" fontId="37" fillId="2" borderId="13" xfId="1" applyFont="1" applyBorder="1" applyAlignment="1">
      <alignment horizontal="left" vertical="center"/>
    </xf>
    <xf numFmtId="165" fontId="38" fillId="2" borderId="13" xfId="2" applyFont="1" applyFill="1" applyBorder="1" applyAlignment="1">
      <alignment horizontal="center" vertical="center"/>
    </xf>
    <xf numFmtId="165" fontId="38" fillId="2" borderId="13" xfId="2" applyFont="1" applyFill="1" applyBorder="1" applyAlignment="1">
      <alignment vertical="center"/>
    </xf>
    <xf numFmtId="0" fontId="37" fillId="2" borderId="14" xfId="1" applyFont="1" applyBorder="1" applyAlignment="1">
      <alignment vertical="center"/>
    </xf>
    <xf numFmtId="0" fontId="1" fillId="2" borderId="1" xfId="8" applyAlignment="1" applyProtection="1">
      <alignment wrapText="1"/>
      <protection locked="0"/>
    </xf>
    <xf numFmtId="0" fontId="42" fillId="12" borderId="43" xfId="0" applyFont="1" applyFill="1" applyBorder="1" applyAlignment="1">
      <alignment horizontal="center" vertical="center" wrapText="1"/>
    </xf>
    <xf numFmtId="0" fontId="43" fillId="0" borderId="43" xfId="0" applyFont="1" applyBorder="1" applyAlignment="1">
      <alignment horizontal="center" vertical="top" wrapText="1"/>
    </xf>
    <xf numFmtId="0" fontId="43" fillId="0" borderId="43" xfId="0" applyFont="1" applyBorder="1" applyAlignment="1">
      <alignment horizontal="justify" vertical="top" wrapText="1"/>
    </xf>
    <xf numFmtId="171" fontId="43" fillId="0" borderId="43" xfId="0" applyNumberFormat="1" applyFont="1" applyBorder="1" applyAlignment="1">
      <alignment horizontal="right" vertical="top" wrapText="1"/>
    </xf>
    <xf numFmtId="164" fontId="43" fillId="0" borderId="43" xfId="0" applyNumberFormat="1" applyFont="1" applyBorder="1" applyAlignment="1">
      <alignment horizontal="right" vertical="top" wrapText="1"/>
    </xf>
    <xf numFmtId="0" fontId="0" fillId="0" borderId="0" xfId="0" applyAlignment="1" applyProtection="1">
      <alignment wrapText="1"/>
      <protection locked="0"/>
    </xf>
    <xf numFmtId="164" fontId="41" fillId="0" borderId="43" xfId="0" applyNumberFormat="1" applyFont="1" applyBorder="1" applyAlignment="1">
      <alignment horizontal="right" vertical="top" wrapText="1"/>
    </xf>
    <xf numFmtId="164" fontId="44" fillId="0" borderId="43" xfId="0" applyNumberFormat="1" applyFont="1" applyBorder="1" applyAlignment="1">
      <alignment horizontal="right" vertical="center" wrapText="1"/>
    </xf>
    <xf numFmtId="0" fontId="3" fillId="2" borderId="1" xfId="89" applyFont="1" applyAlignment="1">
      <alignment horizontal="center" vertical="center" wrapText="1"/>
    </xf>
    <xf numFmtId="0" fontId="10" fillId="2" borderId="1" xfId="89"/>
    <xf numFmtId="0" fontId="29" fillId="7" borderId="7" xfId="94" applyFont="1" applyFill="1" applyBorder="1" applyAlignment="1">
      <alignment horizontal="center" vertical="center"/>
    </xf>
    <xf numFmtId="0" fontId="29" fillId="7" borderId="8" xfId="94" applyFont="1" applyFill="1" applyBorder="1" applyAlignment="1">
      <alignment horizontal="center" vertical="center"/>
    </xf>
    <xf numFmtId="0" fontId="29" fillId="7" borderId="9" xfId="94" applyFont="1" applyFill="1" applyBorder="1" applyAlignment="1">
      <alignment horizontal="center" vertical="center"/>
    </xf>
    <xf numFmtId="0" fontId="30" fillId="7" borderId="7" xfId="94" applyFont="1" applyFill="1" applyBorder="1" applyAlignment="1">
      <alignment horizontal="center" vertical="center"/>
    </xf>
    <xf numFmtId="0" fontId="30" fillId="7" borderId="8" xfId="94" applyFont="1" applyFill="1" applyBorder="1" applyAlignment="1">
      <alignment horizontal="center" vertical="center"/>
    </xf>
    <xf numFmtId="0" fontId="30" fillId="7" borderId="9" xfId="94" applyFont="1" applyFill="1" applyBorder="1" applyAlignment="1">
      <alignment horizontal="center" vertical="center"/>
    </xf>
    <xf numFmtId="0" fontId="31" fillId="7" borderId="1" xfId="94" applyFont="1" applyFill="1" applyBorder="1" applyAlignment="1">
      <alignment horizontal="center" vertical="center"/>
    </xf>
    <xf numFmtId="168" fontId="34" fillId="9" borderId="21" xfId="94" applyNumberFormat="1" applyFont="1" applyFill="1" applyBorder="1" applyAlignment="1">
      <alignment horizontal="center" vertical="center"/>
    </xf>
    <xf numFmtId="168" fontId="34" fillId="9" borderId="19" xfId="94" applyNumberFormat="1" applyFont="1" applyFill="1" applyBorder="1" applyAlignment="1">
      <alignment horizontal="center" vertical="center"/>
    </xf>
    <xf numFmtId="168" fontId="34" fillId="9" borderId="22" xfId="94" applyNumberFormat="1" applyFont="1" applyFill="1" applyBorder="1" applyAlignment="1">
      <alignment horizontal="center" vertical="center"/>
    </xf>
    <xf numFmtId="0" fontId="3" fillId="7" borderId="7" xfId="94" applyFill="1" applyBorder="1" applyAlignment="1">
      <alignment horizontal="center" vertical="center"/>
    </xf>
    <xf numFmtId="0" fontId="3" fillId="7" borderId="8" xfId="94" applyFill="1" applyBorder="1" applyAlignment="1">
      <alignment horizontal="center" vertical="center"/>
    </xf>
    <xf numFmtId="0" fontId="3" fillId="7" borderId="13" xfId="94" applyFill="1" applyBorder="1" applyAlignment="1">
      <alignment horizontal="center" vertical="center"/>
    </xf>
    <xf numFmtId="0" fontId="3" fillId="7" borderId="14" xfId="94" applyFill="1" applyBorder="1" applyAlignment="1">
      <alignment horizontal="center" vertical="center"/>
    </xf>
    <xf numFmtId="0" fontId="34" fillId="7" borderId="17" xfId="94" applyFont="1" applyFill="1" applyBorder="1" applyAlignment="1">
      <alignment horizontal="center" vertical="center"/>
    </xf>
    <xf numFmtId="0" fontId="34" fillId="7" borderId="18" xfId="94" applyFont="1" applyFill="1" applyBorder="1" applyAlignment="1">
      <alignment horizontal="center" vertical="center"/>
    </xf>
    <xf numFmtId="0" fontId="34" fillId="7" borderId="23" xfId="94" applyFont="1" applyFill="1" applyBorder="1" applyAlignment="1">
      <alignment horizontal="center" vertical="center"/>
    </xf>
    <xf numFmtId="0" fontId="34" fillId="7" borderId="24" xfId="94" applyFont="1" applyFill="1" applyBorder="1" applyAlignment="1">
      <alignment horizontal="center" vertical="center"/>
    </xf>
    <xf numFmtId="165" fontId="8" fillId="2" borderId="1" xfId="3" applyFont="1" applyFill="1" applyBorder="1" applyAlignment="1">
      <alignment horizontal="left" vertical="center"/>
    </xf>
    <xf numFmtId="165" fontId="8" fillId="2" borderId="10" xfId="3" applyFont="1" applyFill="1" applyBorder="1" applyAlignment="1">
      <alignment horizontal="left" vertical="center"/>
    </xf>
    <xf numFmtId="0" fontId="34" fillId="9" borderId="17" xfId="94" applyFont="1" applyFill="1" applyBorder="1" applyAlignment="1">
      <alignment horizontal="center" vertical="center"/>
    </xf>
    <xf numFmtId="0" fontId="34" fillId="9" borderId="23" xfId="94" applyFont="1" applyFill="1" applyBorder="1" applyAlignment="1">
      <alignment horizontal="center" vertical="center"/>
    </xf>
    <xf numFmtId="0" fontId="34" fillId="9" borderId="19" xfId="94" applyFont="1" applyFill="1" applyBorder="1" applyAlignment="1">
      <alignment horizontal="center" vertical="center"/>
    </xf>
    <xf numFmtId="0" fontId="34" fillId="9" borderId="20" xfId="94" applyFont="1" applyFill="1" applyBorder="1" applyAlignment="1">
      <alignment horizontal="center" vertical="center"/>
    </xf>
    <xf numFmtId="0" fontId="8" fillId="2" borderId="1" xfId="93" applyFont="1"/>
    <xf numFmtId="10" fontId="22" fillId="6" borderId="3" xfId="91" applyNumberFormat="1" applyFont="1" applyFill="1" applyBorder="1" applyAlignment="1" applyProtection="1">
      <alignment horizontal="center" vertical="center" wrapText="1"/>
    </xf>
    <xf numFmtId="10" fontId="22" fillId="6" borderId="4" xfId="91" applyNumberFormat="1" applyFont="1" applyFill="1" applyBorder="1" applyAlignment="1" applyProtection="1">
      <alignment horizontal="center" vertical="center" wrapText="1"/>
    </xf>
    <xf numFmtId="10" fontId="22" fillId="6" borderId="5" xfId="91" applyNumberFormat="1" applyFont="1" applyFill="1" applyBorder="1" applyAlignment="1" applyProtection="1">
      <alignment horizontal="center" vertical="center" wrapText="1"/>
    </xf>
    <xf numFmtId="10" fontId="22" fillId="6" borderId="6" xfId="91" applyNumberFormat="1" applyFont="1" applyFill="1" applyBorder="1" applyAlignment="1" applyProtection="1">
      <alignment horizontal="center" vertical="center" wrapText="1"/>
    </xf>
    <xf numFmtId="0" fontId="12" fillId="2" borderId="1" xfId="92" applyFont="1" applyAlignment="1">
      <alignment horizontal="center"/>
    </xf>
    <xf numFmtId="10" fontId="15" fillId="5" borderId="1" xfId="92" applyNumberFormat="1" applyFont="1" applyFill="1" applyAlignment="1" applyProtection="1">
      <alignment horizontal="left" vertical="center" wrapText="1"/>
      <protection locked="0"/>
    </xf>
    <xf numFmtId="0" fontId="3" fillId="5" borderId="1" xfId="93" applyFont="1" applyFill="1" applyAlignment="1" applyProtection="1">
      <alignment horizontal="left"/>
      <protection locked="0"/>
    </xf>
    <xf numFmtId="0" fontId="41" fillId="12" borderId="43" xfId="0" applyFont="1" applyFill="1" applyBorder="1" applyAlignment="1">
      <alignment horizontal="left" vertical="center" wrapText="1"/>
    </xf>
    <xf numFmtId="0" fontId="41" fillId="0" borderId="43" xfId="0" applyFont="1" applyBorder="1" applyAlignment="1">
      <alignment horizontal="right" vertical="top" wrapText="1"/>
    </xf>
    <xf numFmtId="0" fontId="44" fillId="0" borderId="43" xfId="0" applyFont="1" applyBorder="1" applyAlignment="1">
      <alignment horizontal="right" vertical="center" wrapText="1"/>
    </xf>
    <xf numFmtId="0" fontId="45" fillId="0" borderId="0" xfId="0" applyFont="1" applyAlignment="1">
      <alignment horizontal="left" vertical="top" wrapText="1"/>
    </xf>
    <xf numFmtId="0" fontId="40" fillId="0" borderId="43" xfId="0" applyFont="1" applyBorder="1" applyAlignment="1">
      <alignment horizontal="left" vertical="center" wrapText="1"/>
    </xf>
    <xf numFmtId="0" fontId="36" fillId="2" borderId="12" xfId="1" applyFont="1" applyBorder="1" applyAlignment="1">
      <alignment horizontal="center" vertical="center"/>
    </xf>
    <xf numFmtId="0" fontId="36" fillId="2" borderId="13" xfId="1" applyFont="1" applyBorder="1" applyAlignment="1">
      <alignment horizontal="center" vertical="center"/>
    </xf>
    <xf numFmtId="0" fontId="40" fillId="2" borderId="1" xfId="8" applyFont="1" applyAlignment="1">
      <alignment horizontal="right" vertical="center" wrapText="1"/>
    </xf>
    <xf numFmtId="0" fontId="29" fillId="2" borderId="36" xfId="1" applyFont="1" applyBorder="1" applyAlignment="1">
      <alignment horizontal="right" vertical="center" wrapText="1"/>
    </xf>
    <xf numFmtId="0" fontId="29" fillId="2" borderId="37" xfId="1" applyFont="1" applyBorder="1" applyAlignment="1">
      <alignment horizontal="right" vertical="center" wrapText="1"/>
    </xf>
    <xf numFmtId="0" fontId="29" fillId="2" borderId="38" xfId="1" applyFont="1" applyBorder="1" applyAlignment="1">
      <alignment horizontal="right" vertical="center" wrapText="1"/>
    </xf>
    <xf numFmtId="0" fontId="29" fillId="2" borderId="10" xfId="1" applyFont="1" applyBorder="1" applyAlignment="1">
      <alignment horizontal="right" vertical="center" wrapText="1"/>
    </xf>
    <xf numFmtId="0" fontId="29" fillId="2" borderId="1" xfId="1" applyFont="1" applyAlignment="1">
      <alignment horizontal="right" vertical="center" wrapText="1"/>
    </xf>
    <xf numFmtId="0" fontId="29" fillId="2" borderId="11" xfId="1" applyFont="1" applyBorder="1" applyAlignment="1">
      <alignment horizontal="right" vertical="center" wrapText="1"/>
    </xf>
    <xf numFmtId="0" fontId="29" fillId="2" borderId="12" xfId="1" applyFont="1" applyBorder="1" applyAlignment="1">
      <alignment horizontal="right" vertical="center" wrapText="1"/>
    </xf>
    <xf numFmtId="0" fontId="29" fillId="2" borderId="13" xfId="1" applyFont="1" applyBorder="1" applyAlignment="1">
      <alignment horizontal="right" vertical="center" wrapText="1"/>
    </xf>
    <xf numFmtId="0" fontId="29" fillId="2" borderId="14" xfId="1" applyFont="1" applyBorder="1" applyAlignment="1">
      <alignment horizontal="right" vertical="center" wrapText="1"/>
    </xf>
    <xf numFmtId="165" fontId="36" fillId="2" borderId="7" xfId="2" applyFont="1" applyFill="1" applyBorder="1" applyAlignment="1">
      <alignment horizontal="center" vertical="center" wrapText="1"/>
    </xf>
    <xf numFmtId="165" fontId="36" fillId="2" borderId="8" xfId="2" applyFont="1" applyFill="1" applyBorder="1" applyAlignment="1">
      <alignment horizontal="center" vertical="center" wrapText="1"/>
    </xf>
    <xf numFmtId="165" fontId="36" fillId="2" borderId="9" xfId="2" applyFont="1" applyFill="1" applyBorder="1" applyAlignment="1">
      <alignment horizontal="center" vertical="center" wrapText="1"/>
    </xf>
    <xf numFmtId="165" fontId="36" fillId="2" borderId="36" xfId="3" quotePrefix="1" applyFont="1" applyFill="1" applyBorder="1" applyAlignment="1">
      <alignment horizontal="center" vertical="center"/>
    </xf>
    <xf numFmtId="165" fontId="36" fillId="2" borderId="37" xfId="3" quotePrefix="1" applyFont="1" applyFill="1" applyBorder="1" applyAlignment="1">
      <alignment horizontal="center" vertical="center"/>
    </xf>
    <xf numFmtId="165" fontId="38" fillId="2" borderId="37" xfId="3" quotePrefix="1" applyFont="1" applyFill="1" applyBorder="1" applyAlignment="1">
      <alignment horizontal="center" vertical="center"/>
    </xf>
    <xf numFmtId="165" fontId="38" fillId="2" borderId="38" xfId="3" quotePrefix="1" applyFont="1" applyFill="1" applyBorder="1" applyAlignment="1">
      <alignment horizontal="center" vertical="center"/>
    </xf>
    <xf numFmtId="0" fontId="36" fillId="2" borderId="10" xfId="1" applyFont="1" applyBorder="1" applyAlignment="1">
      <alignment horizontal="center" vertical="center"/>
    </xf>
    <xf numFmtId="0" fontId="36" fillId="2" borderId="1" xfId="1" applyFont="1" applyAlignment="1">
      <alignment horizontal="center" vertical="center"/>
    </xf>
    <xf numFmtId="165" fontId="38" fillId="2" borderId="1" xfId="3" quotePrefix="1" applyFont="1" applyFill="1" applyBorder="1" applyAlignment="1">
      <alignment horizontal="center" vertical="center"/>
    </xf>
    <xf numFmtId="165" fontId="38" fillId="2" borderId="11" xfId="3" quotePrefix="1" applyFont="1" applyFill="1" applyBorder="1" applyAlignment="1">
      <alignment horizontal="center" vertical="center"/>
    </xf>
  </cellXfs>
  <cellStyles count="95">
    <cellStyle name="Moeda" xfId="90" builtinId="4"/>
    <cellStyle name="Normal" xfId="0" builtinId="0"/>
    <cellStyle name="Normal 10" xfId="15" xr:uid="{450A164B-4454-493E-B29D-05C07A9116CC}"/>
    <cellStyle name="Normal 11" xfId="16" xr:uid="{5E250B9A-E880-451B-8F78-6A56E3FB4E15}"/>
    <cellStyle name="Normal 12" xfId="17" xr:uid="{A90640F0-023A-4DE8-9A92-D491AA017E44}"/>
    <cellStyle name="Normal 13" xfId="18" xr:uid="{C7F44BEF-5ACE-4B11-B0E4-886EC4264C65}"/>
    <cellStyle name="Normal 14" xfId="19" xr:uid="{11512D29-E4FD-4297-AD9D-681050A36FCF}"/>
    <cellStyle name="Normal 15" xfId="20" xr:uid="{C91C7C05-938A-4FFF-A781-8C4A16EADD3B}"/>
    <cellStyle name="Normal 16" xfId="21" xr:uid="{D16FD588-03AF-4AEC-B01D-84EA247E96B0}"/>
    <cellStyle name="Normal 17" xfId="22" xr:uid="{36DD7999-3854-4DB3-AC72-0FDAA84CDDD1}"/>
    <cellStyle name="Normal 18" xfId="23" xr:uid="{7961E9D3-924B-4AAD-AF4B-1CAD40D93C1C}"/>
    <cellStyle name="Normal 19" xfId="24" xr:uid="{E6FF4691-45D5-4C72-BD68-222F89BED24E}"/>
    <cellStyle name="Normal 2" xfId="1" xr:uid="{93918D55-62FD-4022-912A-EA9437109345}"/>
    <cellStyle name="Normal 2 2" xfId="94" xr:uid="{75E18BC4-405E-43C7-8AB7-811242388201}"/>
    <cellStyle name="Normal 2_Modelo de Detalhamento do  BDI" xfId="93" xr:uid="{F551C98A-A3DA-454B-988F-9A324089D636}"/>
    <cellStyle name="Normal 20" xfId="25" xr:uid="{3BA83797-1469-4F7A-9221-CC553251679B}"/>
    <cellStyle name="Normal 21" xfId="26" xr:uid="{EA4CDD0C-3D98-4362-9F85-F09679B48605}"/>
    <cellStyle name="Normal 22" xfId="27" xr:uid="{EF8B8548-86AB-4903-8A58-F012F3617159}"/>
    <cellStyle name="Normal 23" xfId="28" xr:uid="{08DECA93-673B-4F57-8AEE-168230821240}"/>
    <cellStyle name="Normal 24" xfId="29" xr:uid="{5D3B7F43-BEC8-49FF-9AFF-1CA32B021C5C}"/>
    <cellStyle name="Normal 25" xfId="30" xr:uid="{DBD355CF-D167-4DC4-BA60-9D1F24A1CE72}"/>
    <cellStyle name="Normal 26" xfId="31" xr:uid="{1786503B-B3E6-431A-B7E3-E1F6FE911F64}"/>
    <cellStyle name="Normal 27" xfId="32" xr:uid="{539D4705-FC22-4AEF-A182-5A5BD9E37D1B}"/>
    <cellStyle name="Normal 28" xfId="33" xr:uid="{3E9045D3-87D7-41A5-BDC2-E9A9DA451922}"/>
    <cellStyle name="Normal 29" xfId="6" xr:uid="{6974B247-8BB4-47B9-931F-8D0C97D19775}"/>
    <cellStyle name="Normal 3" xfId="8" xr:uid="{F5A8601C-2FFB-4475-B6DE-033BED4D8D17}"/>
    <cellStyle name="Normal 30" xfId="37" xr:uid="{D8AF8F33-FDDB-4456-A2DD-08F464AF734C}"/>
    <cellStyle name="Normal 31" xfId="59" xr:uid="{E5C55F18-6416-420B-9AE9-E84360899019}"/>
    <cellStyle name="Normal 32" xfId="41" xr:uid="{1934AA2B-4427-4761-84E2-F32E4A786C36}"/>
    <cellStyle name="Normal 33" xfId="38" xr:uid="{C02CF279-63A5-44A1-9850-07C8D33F8557}"/>
    <cellStyle name="Normal 34" xfId="58" xr:uid="{4215FB5D-D8CB-4E29-8218-55071608AD79}"/>
    <cellStyle name="Normal 35" xfId="42" xr:uid="{C8CA1A30-228F-4B68-A0BC-8275A3868C2E}"/>
    <cellStyle name="Normal 36" xfId="57" xr:uid="{42ED3432-8885-4ACF-90CA-EC0A904A766C}"/>
    <cellStyle name="Normal 37" xfId="43" xr:uid="{AED25B02-D4D4-4237-8B4C-DEDE30138BA2}"/>
    <cellStyle name="Normal 38" xfId="56" xr:uid="{02FF6CD9-9C93-4F5A-B0DA-86F32829BDBE}"/>
    <cellStyle name="Normal 39" xfId="44" xr:uid="{1055376C-3F21-4E01-9922-3E42AEB4480A}"/>
    <cellStyle name="Normal 4" xfId="9" xr:uid="{06FF2F6C-7B13-4478-8F7F-DD60A10209CD}"/>
    <cellStyle name="Normal 40" xfId="55" xr:uid="{86DC7870-F29A-4AF9-AE8D-BF5758E18C39}"/>
    <cellStyle name="Normal 41" xfId="45" xr:uid="{A2E4CF60-370E-47AE-8640-1FC0C8ED2B33}"/>
    <cellStyle name="Normal 42" xfId="54" xr:uid="{0FAC0194-6082-433F-9164-F2809D8D4D47}"/>
    <cellStyle name="Normal 43" xfId="46" xr:uid="{535596FD-A0E7-475F-AED3-1212495474E4}"/>
    <cellStyle name="Normal 44" xfId="53" xr:uid="{ABE4F108-8711-4520-9337-24020D44C88E}"/>
    <cellStyle name="Normal 45" xfId="47" xr:uid="{36590360-0020-455B-927F-612E97A6D547}"/>
    <cellStyle name="Normal 46" xfId="52" xr:uid="{9F3BFD91-AACA-49D9-9B92-D9A2E19D056D}"/>
    <cellStyle name="Normal 47" xfId="48" xr:uid="{3DFB975B-8A96-4307-93F6-A03386825958}"/>
    <cellStyle name="Normal 48" xfId="51" xr:uid="{AA4ED783-66D8-4743-B4BC-A53C4DACB74F}"/>
    <cellStyle name="Normal 49" xfId="49" xr:uid="{2473B50D-2C81-46E4-BE2C-58DC32C3FDFC}"/>
    <cellStyle name="Normal 5" xfId="10" xr:uid="{FEB87014-F9CF-4069-9656-E8345DF6D9E8}"/>
    <cellStyle name="Normal 50" xfId="50" xr:uid="{A2170BD4-71FA-4D2F-A44E-5A74D20578C2}"/>
    <cellStyle name="Normal 51" xfId="7" xr:uid="{4B580365-2112-4207-808C-8E28AAE0EC43}"/>
    <cellStyle name="Normal 52" xfId="60" xr:uid="{931B03F0-EAFB-4150-83B7-4F313561A889}"/>
    <cellStyle name="Normal 53" xfId="40" xr:uid="{EAF19323-1902-45B3-AE1A-0970F4B91860}"/>
    <cellStyle name="Normal 54" xfId="39" xr:uid="{CE7CDB85-6F8C-4DD0-9B0A-AEB09C1C7FED}"/>
    <cellStyle name="Normal 54 2" xfId="89" xr:uid="{2CCB93A8-B032-4A65-BBF2-B002CCBDB2D2}"/>
    <cellStyle name="Normal 55" xfId="61" xr:uid="{FC525F30-CD35-4956-A915-37A0A7AE1676}"/>
    <cellStyle name="Normal 56" xfId="62" xr:uid="{22761870-AAF7-4A7F-B457-521EC769DCC4}"/>
    <cellStyle name="Normal 57" xfId="63" xr:uid="{39E68290-50DC-4B7B-A76B-28103AB20ABC}"/>
    <cellStyle name="Normal 58" xfId="64" xr:uid="{9973A591-6396-495A-8816-DCE43C464729}"/>
    <cellStyle name="Normal 59" xfId="65" xr:uid="{3D9843BD-85DB-49AE-82D8-4F09118F85F1}"/>
    <cellStyle name="Normal 6" xfId="11" xr:uid="{EE23A951-8DBA-41DD-9F1C-105A4FF9459B}"/>
    <cellStyle name="Normal 60" xfId="66" xr:uid="{C166512F-9561-4F6A-8C82-7B2E17887C44}"/>
    <cellStyle name="Normal 61" xfId="67" xr:uid="{788057EE-F367-4E9E-80B9-E717AAB71A7C}"/>
    <cellStyle name="Normal 62" xfId="68" xr:uid="{B625C404-7D58-4C04-9631-534260460F10}"/>
    <cellStyle name="Normal 63" xfId="69" xr:uid="{8D27AE5D-4A37-465F-8B65-0FDF48F2CC80}"/>
    <cellStyle name="Normal 64" xfId="70" xr:uid="{ABF6C2C3-BF5E-4CE5-A7FB-B9158A845ED8}"/>
    <cellStyle name="Normal 65" xfId="71" xr:uid="{E45B9185-5D31-480D-918D-157460D17393}"/>
    <cellStyle name="Normal 66" xfId="72" xr:uid="{9ED0D699-906C-4AA0-8AE7-F82F9FBBD71A}"/>
    <cellStyle name="Normal 67" xfId="73" xr:uid="{B1FDBFB3-907A-4595-B89D-9CFCA0A9CE33}"/>
    <cellStyle name="Normal 68" xfId="74" xr:uid="{1F5E1EFB-9792-4476-A552-5541479E4291}"/>
    <cellStyle name="Normal 69" xfId="75" xr:uid="{22AAC19B-E943-45FA-8A3C-D5E0F0446309}"/>
    <cellStyle name="Normal 7" xfId="12" xr:uid="{2C2A2CE0-6583-4505-BCCF-87FF470D75FE}"/>
    <cellStyle name="Normal 70" xfId="76" xr:uid="{2BD76831-3574-4772-A2CE-E0146A7BC84E}"/>
    <cellStyle name="Normal 71" xfId="77" xr:uid="{93956BA2-EE39-47C0-982A-F681F735B5AC}"/>
    <cellStyle name="Normal 72" xfId="78" xr:uid="{2422B003-B621-4569-A4B4-69AC1D5D7A78}"/>
    <cellStyle name="Normal 73" xfId="79" xr:uid="{FB7C6FEB-FC0E-42A3-8DB3-1D40BA688AFB}"/>
    <cellStyle name="Normal 74" xfId="80" xr:uid="{4CB51B42-F7DE-4250-9B3D-FE435E5CCBE5}"/>
    <cellStyle name="Normal 75" xfId="81" xr:uid="{98147A75-08AD-4E24-8599-6140D884A6EC}"/>
    <cellStyle name="Normal 76" xfId="82" xr:uid="{24551F51-ECB8-4F9C-A5BF-9980F0A3DDFD}"/>
    <cellStyle name="Normal 77" xfId="83" xr:uid="{0D47DEAB-21FD-4AE8-A51D-3B282CE3F08F}"/>
    <cellStyle name="Normal 78" xfId="84" xr:uid="{06EECC84-E694-4232-B85D-5CF418DF4F98}"/>
    <cellStyle name="Normal 79" xfId="85" xr:uid="{48340209-37C4-434B-B903-F0A14B4105AE}"/>
    <cellStyle name="Normal 8" xfId="13" xr:uid="{F067AC16-0E43-4FA2-9102-191DFECBE235}"/>
    <cellStyle name="Normal 80" xfId="86" xr:uid="{50A37DDB-1C86-4DE4-A79A-589A0919C3B4}"/>
    <cellStyle name="Normal 81" xfId="87" xr:uid="{72E14748-ED2B-46B3-9CCC-F85F2D47BF38}"/>
    <cellStyle name="Normal 82" xfId="88" xr:uid="{F430F5BC-D039-4E4A-AA10-153D9878BB72}"/>
    <cellStyle name="Normal 9" xfId="14" xr:uid="{6624D368-97D8-4527-85C0-760604ECCDD0}"/>
    <cellStyle name="Normal_Compara_SINAPI_12_dez_16_Desonerado" xfId="92" xr:uid="{CBB1F13D-6B3A-4AAE-AE7E-2CBE2DF7CD17}"/>
    <cellStyle name="Porcentagem" xfId="91" builtinId="5"/>
    <cellStyle name="Porcentagem 2" xfId="5" xr:uid="{84676659-9F0F-4203-B8E4-86CF1EFC4DD1}"/>
    <cellStyle name="Vírgula 2" xfId="2" xr:uid="{9332D222-F85E-4F49-AAA8-CD35796CD9F0}"/>
    <cellStyle name="Vírgula 2 2" xfId="4" xr:uid="{089E70AA-B78B-42AD-9D5A-A37F342F6EF6}"/>
    <cellStyle name="Vírgula 2 2 2" xfId="36" xr:uid="{39350709-420C-4554-A377-C341FEF082B0}"/>
    <cellStyle name="Vírgula 2 3" xfId="34" xr:uid="{BAB289D5-4A71-41BA-B184-63A70FAA43D7}"/>
    <cellStyle name="Vírgula 4" xfId="3" xr:uid="{D7AAEC75-B73D-4FC0-B095-23DDD95A74E9}"/>
    <cellStyle name="Vírgula 4 2" xfId="35" xr:uid="{3743AAA5-E73B-4906-8251-D95F0B77E1D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0</xdr:colOff>
      <xdr:row>36</xdr:row>
      <xdr:rowOff>0</xdr:rowOff>
    </xdr:from>
    <xdr:to>
      <xdr:col>6</xdr:col>
      <xdr:colOff>0</xdr:colOff>
      <xdr:row>36</xdr:row>
      <xdr:rowOff>0</xdr:rowOff>
    </xdr:to>
    <xdr:sp macro="" textlink="">
      <xdr:nvSpPr>
        <xdr:cNvPr id="2" name="Line 39">
          <a:extLst>
            <a:ext uri="{FF2B5EF4-FFF2-40B4-BE49-F238E27FC236}">
              <a16:creationId xmlns:a16="http://schemas.microsoft.com/office/drawing/2014/main" id="{942A616F-7584-4BCB-8160-C2F36300046E}"/>
            </a:ext>
          </a:extLst>
        </xdr:cNvPr>
        <xdr:cNvSpPr>
          <a:spLocks noChangeShapeType="1"/>
        </xdr:cNvSpPr>
      </xdr:nvSpPr>
      <xdr:spPr bwMode="auto">
        <a:xfrm flipH="1" flipV="1">
          <a:off x="8620125"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36</xdr:row>
      <xdr:rowOff>0</xdr:rowOff>
    </xdr:from>
    <xdr:to>
      <xdr:col>8</xdr:col>
      <xdr:colOff>0</xdr:colOff>
      <xdr:row>36</xdr:row>
      <xdr:rowOff>0</xdr:rowOff>
    </xdr:to>
    <xdr:sp macro="" textlink="">
      <xdr:nvSpPr>
        <xdr:cNvPr id="3" name="Line 39">
          <a:extLst>
            <a:ext uri="{FF2B5EF4-FFF2-40B4-BE49-F238E27FC236}">
              <a16:creationId xmlns:a16="http://schemas.microsoft.com/office/drawing/2014/main" id="{59F8069D-4E94-4FE3-9472-AC0C612D3E3A}"/>
            </a:ext>
          </a:extLst>
        </xdr:cNvPr>
        <xdr:cNvSpPr>
          <a:spLocks noChangeShapeType="1"/>
        </xdr:cNvSpPr>
      </xdr:nvSpPr>
      <xdr:spPr bwMode="auto">
        <a:xfrm flipH="1" flipV="1">
          <a:off x="9982200"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36</xdr:row>
      <xdr:rowOff>0</xdr:rowOff>
    </xdr:from>
    <xdr:to>
      <xdr:col>16</xdr:col>
      <xdr:colOff>0</xdr:colOff>
      <xdr:row>36</xdr:row>
      <xdr:rowOff>0</xdr:rowOff>
    </xdr:to>
    <xdr:sp macro="" textlink="">
      <xdr:nvSpPr>
        <xdr:cNvPr id="4" name="Line 39">
          <a:extLst>
            <a:ext uri="{FF2B5EF4-FFF2-40B4-BE49-F238E27FC236}">
              <a16:creationId xmlns:a16="http://schemas.microsoft.com/office/drawing/2014/main" id="{5AADA414-1C25-4976-8FA9-0DDF20C32501}"/>
            </a:ext>
          </a:extLst>
        </xdr:cNvPr>
        <xdr:cNvSpPr>
          <a:spLocks noChangeShapeType="1"/>
        </xdr:cNvSpPr>
      </xdr:nvSpPr>
      <xdr:spPr bwMode="auto">
        <a:xfrm flipH="1" flipV="1">
          <a:off x="15192375"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36</xdr:row>
      <xdr:rowOff>0</xdr:rowOff>
    </xdr:from>
    <xdr:to>
      <xdr:col>14</xdr:col>
      <xdr:colOff>0</xdr:colOff>
      <xdr:row>36</xdr:row>
      <xdr:rowOff>0</xdr:rowOff>
    </xdr:to>
    <xdr:sp macro="" textlink="">
      <xdr:nvSpPr>
        <xdr:cNvPr id="5" name="Line 39">
          <a:extLst>
            <a:ext uri="{FF2B5EF4-FFF2-40B4-BE49-F238E27FC236}">
              <a16:creationId xmlns:a16="http://schemas.microsoft.com/office/drawing/2014/main" id="{7123CDBA-9164-4525-AF36-C01BBC0D3F29}"/>
            </a:ext>
          </a:extLst>
        </xdr:cNvPr>
        <xdr:cNvSpPr>
          <a:spLocks noChangeShapeType="1"/>
        </xdr:cNvSpPr>
      </xdr:nvSpPr>
      <xdr:spPr bwMode="auto">
        <a:xfrm flipH="1" flipV="1">
          <a:off x="13868400"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36</xdr:row>
      <xdr:rowOff>0</xdr:rowOff>
    </xdr:from>
    <xdr:to>
      <xdr:col>12</xdr:col>
      <xdr:colOff>0</xdr:colOff>
      <xdr:row>36</xdr:row>
      <xdr:rowOff>0</xdr:rowOff>
    </xdr:to>
    <xdr:sp macro="" textlink="">
      <xdr:nvSpPr>
        <xdr:cNvPr id="6" name="Line 39">
          <a:extLst>
            <a:ext uri="{FF2B5EF4-FFF2-40B4-BE49-F238E27FC236}">
              <a16:creationId xmlns:a16="http://schemas.microsoft.com/office/drawing/2014/main" id="{E596652A-AD2F-42F1-9251-BF7313E8282F}"/>
            </a:ext>
          </a:extLst>
        </xdr:cNvPr>
        <xdr:cNvSpPr>
          <a:spLocks noChangeShapeType="1"/>
        </xdr:cNvSpPr>
      </xdr:nvSpPr>
      <xdr:spPr bwMode="auto">
        <a:xfrm flipH="1" flipV="1">
          <a:off x="12630150"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36</xdr:row>
      <xdr:rowOff>0</xdr:rowOff>
    </xdr:from>
    <xdr:to>
      <xdr:col>10</xdr:col>
      <xdr:colOff>0</xdr:colOff>
      <xdr:row>36</xdr:row>
      <xdr:rowOff>0</xdr:rowOff>
    </xdr:to>
    <xdr:sp macro="" textlink="">
      <xdr:nvSpPr>
        <xdr:cNvPr id="7" name="Line 39">
          <a:extLst>
            <a:ext uri="{FF2B5EF4-FFF2-40B4-BE49-F238E27FC236}">
              <a16:creationId xmlns:a16="http://schemas.microsoft.com/office/drawing/2014/main" id="{4F846CAD-532F-454D-B135-5E3856481291}"/>
            </a:ext>
          </a:extLst>
        </xdr:cNvPr>
        <xdr:cNvSpPr>
          <a:spLocks noChangeShapeType="1"/>
        </xdr:cNvSpPr>
      </xdr:nvSpPr>
      <xdr:spPr bwMode="auto">
        <a:xfrm flipH="1" flipV="1">
          <a:off x="11306175"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36</xdr:row>
      <xdr:rowOff>0</xdr:rowOff>
    </xdr:from>
    <xdr:to>
      <xdr:col>18</xdr:col>
      <xdr:colOff>0</xdr:colOff>
      <xdr:row>36</xdr:row>
      <xdr:rowOff>0</xdr:rowOff>
    </xdr:to>
    <xdr:sp macro="" textlink="">
      <xdr:nvSpPr>
        <xdr:cNvPr id="8" name="Line 39">
          <a:extLst>
            <a:ext uri="{FF2B5EF4-FFF2-40B4-BE49-F238E27FC236}">
              <a16:creationId xmlns:a16="http://schemas.microsoft.com/office/drawing/2014/main" id="{63C61C3B-3B4B-4C1E-9BE5-B3BD965EE5B1}"/>
            </a:ext>
          </a:extLst>
        </xdr:cNvPr>
        <xdr:cNvSpPr>
          <a:spLocks noChangeShapeType="1"/>
        </xdr:cNvSpPr>
      </xdr:nvSpPr>
      <xdr:spPr bwMode="auto">
        <a:xfrm flipH="1" flipV="1">
          <a:off x="16563975"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36</xdr:row>
      <xdr:rowOff>0</xdr:rowOff>
    </xdr:from>
    <xdr:to>
      <xdr:col>20</xdr:col>
      <xdr:colOff>0</xdr:colOff>
      <xdr:row>36</xdr:row>
      <xdr:rowOff>0</xdr:rowOff>
    </xdr:to>
    <xdr:sp macro="" textlink="">
      <xdr:nvSpPr>
        <xdr:cNvPr id="9" name="Line 39">
          <a:extLst>
            <a:ext uri="{FF2B5EF4-FFF2-40B4-BE49-F238E27FC236}">
              <a16:creationId xmlns:a16="http://schemas.microsoft.com/office/drawing/2014/main" id="{D844DF4E-59C9-40D6-8025-45399A11329C}"/>
            </a:ext>
          </a:extLst>
        </xdr:cNvPr>
        <xdr:cNvSpPr>
          <a:spLocks noChangeShapeType="1"/>
        </xdr:cNvSpPr>
      </xdr:nvSpPr>
      <xdr:spPr bwMode="auto">
        <a:xfrm flipH="1" flipV="1">
          <a:off x="17964150"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36</xdr:row>
      <xdr:rowOff>0</xdr:rowOff>
    </xdr:from>
    <xdr:to>
      <xdr:col>28</xdr:col>
      <xdr:colOff>0</xdr:colOff>
      <xdr:row>36</xdr:row>
      <xdr:rowOff>0</xdr:rowOff>
    </xdr:to>
    <xdr:sp macro="" textlink="">
      <xdr:nvSpPr>
        <xdr:cNvPr id="10" name="Line 39">
          <a:extLst>
            <a:ext uri="{FF2B5EF4-FFF2-40B4-BE49-F238E27FC236}">
              <a16:creationId xmlns:a16="http://schemas.microsoft.com/office/drawing/2014/main" id="{E7341CCA-2397-4C19-9348-139E67519221}"/>
            </a:ext>
          </a:extLst>
        </xdr:cNvPr>
        <xdr:cNvSpPr>
          <a:spLocks noChangeShapeType="1"/>
        </xdr:cNvSpPr>
      </xdr:nvSpPr>
      <xdr:spPr bwMode="auto">
        <a:xfrm flipH="1" flipV="1">
          <a:off x="23260050"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36</xdr:row>
      <xdr:rowOff>0</xdr:rowOff>
    </xdr:from>
    <xdr:to>
      <xdr:col>26</xdr:col>
      <xdr:colOff>0</xdr:colOff>
      <xdr:row>36</xdr:row>
      <xdr:rowOff>0</xdr:rowOff>
    </xdr:to>
    <xdr:sp macro="" textlink="">
      <xdr:nvSpPr>
        <xdr:cNvPr id="11" name="Line 39">
          <a:extLst>
            <a:ext uri="{FF2B5EF4-FFF2-40B4-BE49-F238E27FC236}">
              <a16:creationId xmlns:a16="http://schemas.microsoft.com/office/drawing/2014/main" id="{9DFD1817-1FAF-4858-BA82-2974D55AA944}"/>
            </a:ext>
          </a:extLst>
        </xdr:cNvPr>
        <xdr:cNvSpPr>
          <a:spLocks noChangeShapeType="1"/>
        </xdr:cNvSpPr>
      </xdr:nvSpPr>
      <xdr:spPr bwMode="auto">
        <a:xfrm flipH="1" flipV="1">
          <a:off x="21936075"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36</xdr:row>
      <xdr:rowOff>0</xdr:rowOff>
    </xdr:from>
    <xdr:to>
      <xdr:col>24</xdr:col>
      <xdr:colOff>0</xdr:colOff>
      <xdr:row>36</xdr:row>
      <xdr:rowOff>0</xdr:rowOff>
    </xdr:to>
    <xdr:sp macro="" textlink="">
      <xdr:nvSpPr>
        <xdr:cNvPr id="12" name="Line 39">
          <a:extLst>
            <a:ext uri="{FF2B5EF4-FFF2-40B4-BE49-F238E27FC236}">
              <a16:creationId xmlns:a16="http://schemas.microsoft.com/office/drawing/2014/main" id="{043AF341-B600-4CF3-96A4-4ED4AE41C736}"/>
            </a:ext>
          </a:extLst>
        </xdr:cNvPr>
        <xdr:cNvSpPr>
          <a:spLocks noChangeShapeType="1"/>
        </xdr:cNvSpPr>
      </xdr:nvSpPr>
      <xdr:spPr bwMode="auto">
        <a:xfrm flipH="1" flipV="1">
          <a:off x="20612100"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36</xdr:row>
      <xdr:rowOff>0</xdr:rowOff>
    </xdr:from>
    <xdr:to>
      <xdr:col>22</xdr:col>
      <xdr:colOff>0</xdr:colOff>
      <xdr:row>36</xdr:row>
      <xdr:rowOff>0</xdr:rowOff>
    </xdr:to>
    <xdr:sp macro="" textlink="">
      <xdr:nvSpPr>
        <xdr:cNvPr id="13" name="Line 39">
          <a:extLst>
            <a:ext uri="{FF2B5EF4-FFF2-40B4-BE49-F238E27FC236}">
              <a16:creationId xmlns:a16="http://schemas.microsoft.com/office/drawing/2014/main" id="{1242AD3A-77A2-4E8A-940D-744A40277093}"/>
            </a:ext>
          </a:extLst>
        </xdr:cNvPr>
        <xdr:cNvSpPr>
          <a:spLocks noChangeShapeType="1"/>
        </xdr:cNvSpPr>
      </xdr:nvSpPr>
      <xdr:spPr bwMode="auto">
        <a:xfrm flipH="1" flipV="1">
          <a:off x="19288125" y="7229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36</xdr:row>
      <xdr:rowOff>0</xdr:rowOff>
    </xdr:from>
    <xdr:to>
      <xdr:col>30</xdr:col>
      <xdr:colOff>0</xdr:colOff>
      <xdr:row>36</xdr:row>
      <xdr:rowOff>0</xdr:rowOff>
    </xdr:to>
    <xdr:sp macro="" textlink="">
      <xdr:nvSpPr>
        <xdr:cNvPr id="14" name="Line 39">
          <a:extLst>
            <a:ext uri="{FF2B5EF4-FFF2-40B4-BE49-F238E27FC236}">
              <a16:creationId xmlns:a16="http://schemas.microsoft.com/office/drawing/2014/main" id="{20857B66-BBC0-44D7-8589-885F5AACDFED}"/>
            </a:ext>
          </a:extLst>
        </xdr:cNvPr>
        <xdr:cNvSpPr>
          <a:spLocks noChangeShapeType="1"/>
        </xdr:cNvSpPr>
      </xdr:nvSpPr>
      <xdr:spPr bwMode="auto">
        <a:xfrm flipH="1" flipV="1">
          <a:off x="8626929"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36</xdr:row>
      <xdr:rowOff>0</xdr:rowOff>
    </xdr:from>
    <xdr:to>
      <xdr:col>32</xdr:col>
      <xdr:colOff>0</xdr:colOff>
      <xdr:row>36</xdr:row>
      <xdr:rowOff>0</xdr:rowOff>
    </xdr:to>
    <xdr:sp macro="" textlink="">
      <xdr:nvSpPr>
        <xdr:cNvPr id="15" name="Line 39">
          <a:extLst>
            <a:ext uri="{FF2B5EF4-FFF2-40B4-BE49-F238E27FC236}">
              <a16:creationId xmlns:a16="http://schemas.microsoft.com/office/drawing/2014/main" id="{536E63F4-828B-459A-9E4A-487659C9BC77}"/>
            </a:ext>
          </a:extLst>
        </xdr:cNvPr>
        <xdr:cNvSpPr>
          <a:spLocks noChangeShapeType="1"/>
        </xdr:cNvSpPr>
      </xdr:nvSpPr>
      <xdr:spPr bwMode="auto">
        <a:xfrm flipH="1" flipV="1">
          <a:off x="9987643"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0</xdr:colOff>
      <xdr:row>36</xdr:row>
      <xdr:rowOff>0</xdr:rowOff>
    </xdr:from>
    <xdr:to>
      <xdr:col>40</xdr:col>
      <xdr:colOff>0</xdr:colOff>
      <xdr:row>36</xdr:row>
      <xdr:rowOff>0</xdr:rowOff>
    </xdr:to>
    <xdr:sp macro="" textlink="">
      <xdr:nvSpPr>
        <xdr:cNvPr id="16" name="Line 39">
          <a:extLst>
            <a:ext uri="{FF2B5EF4-FFF2-40B4-BE49-F238E27FC236}">
              <a16:creationId xmlns:a16="http://schemas.microsoft.com/office/drawing/2014/main" id="{384799C9-A8B4-45EA-BFFA-BE487E28EB9D}"/>
            </a:ext>
          </a:extLst>
        </xdr:cNvPr>
        <xdr:cNvSpPr>
          <a:spLocks noChangeShapeType="1"/>
        </xdr:cNvSpPr>
      </xdr:nvSpPr>
      <xdr:spPr bwMode="auto">
        <a:xfrm flipH="1" flipV="1">
          <a:off x="15185571"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36</xdr:row>
      <xdr:rowOff>0</xdr:rowOff>
    </xdr:from>
    <xdr:to>
      <xdr:col>38</xdr:col>
      <xdr:colOff>0</xdr:colOff>
      <xdr:row>36</xdr:row>
      <xdr:rowOff>0</xdr:rowOff>
    </xdr:to>
    <xdr:sp macro="" textlink="">
      <xdr:nvSpPr>
        <xdr:cNvPr id="17" name="Line 39">
          <a:extLst>
            <a:ext uri="{FF2B5EF4-FFF2-40B4-BE49-F238E27FC236}">
              <a16:creationId xmlns:a16="http://schemas.microsoft.com/office/drawing/2014/main" id="{4020D45E-B6DF-4315-978D-BAB791D51AD1}"/>
            </a:ext>
          </a:extLst>
        </xdr:cNvPr>
        <xdr:cNvSpPr>
          <a:spLocks noChangeShapeType="1"/>
        </xdr:cNvSpPr>
      </xdr:nvSpPr>
      <xdr:spPr bwMode="auto">
        <a:xfrm flipH="1" flipV="1">
          <a:off x="13865679"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0</xdr:colOff>
      <xdr:row>36</xdr:row>
      <xdr:rowOff>0</xdr:rowOff>
    </xdr:from>
    <xdr:to>
      <xdr:col>36</xdr:col>
      <xdr:colOff>0</xdr:colOff>
      <xdr:row>36</xdr:row>
      <xdr:rowOff>0</xdr:rowOff>
    </xdr:to>
    <xdr:sp macro="" textlink="">
      <xdr:nvSpPr>
        <xdr:cNvPr id="18" name="Line 39">
          <a:extLst>
            <a:ext uri="{FF2B5EF4-FFF2-40B4-BE49-F238E27FC236}">
              <a16:creationId xmlns:a16="http://schemas.microsoft.com/office/drawing/2014/main" id="{50C461DA-79BD-4FD0-8A8C-A01E3D3D3CBA}"/>
            </a:ext>
          </a:extLst>
        </xdr:cNvPr>
        <xdr:cNvSpPr>
          <a:spLocks noChangeShapeType="1"/>
        </xdr:cNvSpPr>
      </xdr:nvSpPr>
      <xdr:spPr bwMode="auto">
        <a:xfrm flipH="1" flipV="1">
          <a:off x="12627429"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36</xdr:row>
      <xdr:rowOff>0</xdr:rowOff>
    </xdr:from>
    <xdr:to>
      <xdr:col>34</xdr:col>
      <xdr:colOff>0</xdr:colOff>
      <xdr:row>36</xdr:row>
      <xdr:rowOff>0</xdr:rowOff>
    </xdr:to>
    <xdr:sp macro="" textlink="">
      <xdr:nvSpPr>
        <xdr:cNvPr id="19" name="Line 39">
          <a:extLst>
            <a:ext uri="{FF2B5EF4-FFF2-40B4-BE49-F238E27FC236}">
              <a16:creationId xmlns:a16="http://schemas.microsoft.com/office/drawing/2014/main" id="{E41AABE8-5D7A-42FC-BD04-8E1AC4C38725}"/>
            </a:ext>
          </a:extLst>
        </xdr:cNvPr>
        <xdr:cNvSpPr>
          <a:spLocks noChangeShapeType="1"/>
        </xdr:cNvSpPr>
      </xdr:nvSpPr>
      <xdr:spPr bwMode="auto">
        <a:xfrm flipH="1" flipV="1">
          <a:off x="11307536"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42</xdr:col>
      <xdr:colOff>0</xdr:colOff>
      <xdr:row>36</xdr:row>
      <xdr:rowOff>0</xdr:rowOff>
    </xdr:from>
    <xdr:to>
      <xdr:col>42</xdr:col>
      <xdr:colOff>0</xdr:colOff>
      <xdr:row>36</xdr:row>
      <xdr:rowOff>0</xdr:rowOff>
    </xdr:to>
    <xdr:sp macro="" textlink="">
      <xdr:nvSpPr>
        <xdr:cNvPr id="20" name="Line 39">
          <a:extLst>
            <a:ext uri="{FF2B5EF4-FFF2-40B4-BE49-F238E27FC236}">
              <a16:creationId xmlns:a16="http://schemas.microsoft.com/office/drawing/2014/main" id="{8A272263-CF3D-4D03-986D-9968D64C0D8A}"/>
            </a:ext>
          </a:extLst>
        </xdr:cNvPr>
        <xdr:cNvSpPr>
          <a:spLocks noChangeShapeType="1"/>
        </xdr:cNvSpPr>
      </xdr:nvSpPr>
      <xdr:spPr bwMode="auto">
        <a:xfrm flipH="1" flipV="1">
          <a:off x="16559893"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0</xdr:colOff>
      <xdr:row>36</xdr:row>
      <xdr:rowOff>0</xdr:rowOff>
    </xdr:from>
    <xdr:to>
      <xdr:col>44</xdr:col>
      <xdr:colOff>0</xdr:colOff>
      <xdr:row>36</xdr:row>
      <xdr:rowOff>0</xdr:rowOff>
    </xdr:to>
    <xdr:sp macro="" textlink="">
      <xdr:nvSpPr>
        <xdr:cNvPr id="21" name="Line 39">
          <a:extLst>
            <a:ext uri="{FF2B5EF4-FFF2-40B4-BE49-F238E27FC236}">
              <a16:creationId xmlns:a16="http://schemas.microsoft.com/office/drawing/2014/main" id="{FF699E43-1E71-4DFF-9864-8021C16B5642}"/>
            </a:ext>
          </a:extLst>
        </xdr:cNvPr>
        <xdr:cNvSpPr>
          <a:spLocks noChangeShapeType="1"/>
        </xdr:cNvSpPr>
      </xdr:nvSpPr>
      <xdr:spPr bwMode="auto">
        <a:xfrm flipH="1" flipV="1">
          <a:off x="17961429"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0</xdr:colOff>
      <xdr:row>36</xdr:row>
      <xdr:rowOff>0</xdr:rowOff>
    </xdr:from>
    <xdr:to>
      <xdr:col>52</xdr:col>
      <xdr:colOff>0</xdr:colOff>
      <xdr:row>36</xdr:row>
      <xdr:rowOff>0</xdr:rowOff>
    </xdr:to>
    <xdr:sp macro="" textlink="">
      <xdr:nvSpPr>
        <xdr:cNvPr id="22" name="Line 39">
          <a:extLst>
            <a:ext uri="{FF2B5EF4-FFF2-40B4-BE49-F238E27FC236}">
              <a16:creationId xmlns:a16="http://schemas.microsoft.com/office/drawing/2014/main" id="{A45218DD-BD1F-4BD0-913E-963ACA06C7DA}"/>
            </a:ext>
          </a:extLst>
        </xdr:cNvPr>
        <xdr:cNvSpPr>
          <a:spLocks noChangeShapeType="1"/>
        </xdr:cNvSpPr>
      </xdr:nvSpPr>
      <xdr:spPr bwMode="auto">
        <a:xfrm flipH="1" flipV="1">
          <a:off x="23241000"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50</xdr:col>
      <xdr:colOff>0</xdr:colOff>
      <xdr:row>36</xdr:row>
      <xdr:rowOff>0</xdr:rowOff>
    </xdr:from>
    <xdr:to>
      <xdr:col>50</xdr:col>
      <xdr:colOff>0</xdr:colOff>
      <xdr:row>36</xdr:row>
      <xdr:rowOff>0</xdr:rowOff>
    </xdr:to>
    <xdr:sp macro="" textlink="">
      <xdr:nvSpPr>
        <xdr:cNvPr id="23" name="Line 39">
          <a:extLst>
            <a:ext uri="{FF2B5EF4-FFF2-40B4-BE49-F238E27FC236}">
              <a16:creationId xmlns:a16="http://schemas.microsoft.com/office/drawing/2014/main" id="{51F7D0C2-9455-42EF-A020-19EB43FDBCAF}"/>
            </a:ext>
          </a:extLst>
        </xdr:cNvPr>
        <xdr:cNvSpPr>
          <a:spLocks noChangeShapeType="1"/>
        </xdr:cNvSpPr>
      </xdr:nvSpPr>
      <xdr:spPr bwMode="auto">
        <a:xfrm flipH="1" flipV="1">
          <a:off x="21921107"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0</xdr:colOff>
      <xdr:row>36</xdr:row>
      <xdr:rowOff>0</xdr:rowOff>
    </xdr:from>
    <xdr:to>
      <xdr:col>48</xdr:col>
      <xdr:colOff>0</xdr:colOff>
      <xdr:row>36</xdr:row>
      <xdr:rowOff>0</xdr:rowOff>
    </xdr:to>
    <xdr:sp macro="" textlink="">
      <xdr:nvSpPr>
        <xdr:cNvPr id="24" name="Line 39">
          <a:extLst>
            <a:ext uri="{FF2B5EF4-FFF2-40B4-BE49-F238E27FC236}">
              <a16:creationId xmlns:a16="http://schemas.microsoft.com/office/drawing/2014/main" id="{5382A3C3-F450-4D02-AC8B-5420E2170EF2}"/>
            </a:ext>
          </a:extLst>
        </xdr:cNvPr>
        <xdr:cNvSpPr>
          <a:spLocks noChangeShapeType="1"/>
        </xdr:cNvSpPr>
      </xdr:nvSpPr>
      <xdr:spPr bwMode="auto">
        <a:xfrm flipH="1" flipV="1">
          <a:off x="20601214"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0</xdr:colOff>
      <xdr:row>36</xdr:row>
      <xdr:rowOff>0</xdr:rowOff>
    </xdr:from>
    <xdr:to>
      <xdr:col>46</xdr:col>
      <xdr:colOff>0</xdr:colOff>
      <xdr:row>36</xdr:row>
      <xdr:rowOff>0</xdr:rowOff>
    </xdr:to>
    <xdr:sp macro="" textlink="">
      <xdr:nvSpPr>
        <xdr:cNvPr id="25" name="Line 39">
          <a:extLst>
            <a:ext uri="{FF2B5EF4-FFF2-40B4-BE49-F238E27FC236}">
              <a16:creationId xmlns:a16="http://schemas.microsoft.com/office/drawing/2014/main" id="{BBCF7922-28A4-403E-93BA-DF795871E784}"/>
            </a:ext>
          </a:extLst>
        </xdr:cNvPr>
        <xdr:cNvSpPr>
          <a:spLocks noChangeShapeType="1"/>
        </xdr:cNvSpPr>
      </xdr:nvSpPr>
      <xdr:spPr bwMode="auto">
        <a:xfrm flipH="1" flipV="1">
          <a:off x="19281321" y="7075714"/>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28575</xdr:rowOff>
    </xdr:from>
    <xdr:to>
      <xdr:col>1</xdr:col>
      <xdr:colOff>1524000</xdr:colOff>
      <xdr:row>2</xdr:row>
      <xdr:rowOff>131781</xdr:rowOff>
    </xdr:to>
    <xdr:pic>
      <xdr:nvPicPr>
        <xdr:cNvPr id="2" name="Imagem 1">
          <a:extLst>
            <a:ext uri="{FF2B5EF4-FFF2-40B4-BE49-F238E27FC236}">
              <a16:creationId xmlns:a16="http://schemas.microsoft.com/office/drawing/2014/main" id="{D5E8965C-280D-4533-A319-1F21C026E093}"/>
            </a:ext>
          </a:extLst>
        </xdr:cNvPr>
        <xdr:cNvPicPr>
          <a:picLocks noChangeAspect="1"/>
        </xdr:cNvPicPr>
      </xdr:nvPicPr>
      <xdr:blipFill>
        <a:blip xmlns:r="http://schemas.openxmlformats.org/officeDocument/2006/relationships" r:embed="rId1"/>
        <a:stretch>
          <a:fillRect/>
        </a:stretch>
      </xdr:blipFill>
      <xdr:spPr>
        <a:xfrm>
          <a:off x="57150" y="28575"/>
          <a:ext cx="2019300" cy="4842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00-SEMOB\09-%20TERMOS%20DE%20REFER&#202;NCIA%20REALIZADOS%20-%20ENGENHARIA\2024\02%20-%20PROC.%20021-2024-%20RUA%20MINAS%20GERAIS\RECEBIDOS\ENTREGA%20RUA%20MINAS%20GERAIS\01-PLANILHA%20OR&#199;AMENT&#193;RIA%20-%20RUA%20MINAS%20GERAIS%20-%20REV%2001.xlsx" TargetMode="External"/><Relationship Id="rId1" Type="http://schemas.openxmlformats.org/officeDocument/2006/relationships/externalLinkPath" Target="/00-SEMOB/09-%20TERMOS%20DE%20REFER&#202;NCIA%20REALIZADOS%20-%20ENGENHARIA/2024/02%20-%20PROC.%20021-2024-%20RUA%20MINAS%20GERAIS/RECEBIDOS/ENTREGA%20RUA%20MINAS%20GERAIS/01-PLANILHA%20OR&#199;AMENT&#193;RIA%20-%20RUA%20MINAS%20GERAIS%20-%20REV%2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ILHA"/>
      <sheetName val="MEMÓRIA "/>
      <sheetName val="COMPOSIÇÕES"/>
      <sheetName val="CRONOGRAMA"/>
      <sheetName val="COMP. BDI"/>
      <sheetName val="CURVA ABC"/>
      <sheetName val="curva abc - obsoleto"/>
      <sheetName val="BANCO DE DADOS"/>
    </sheetNames>
    <sheetDataSet>
      <sheetData sheetId="0">
        <row r="5">
          <cell r="B5" t="str">
            <v>Município:  FUNDÃO - ES</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1B7DB-0BC6-4C4C-AD47-14BAED4D0C0B}">
  <sheetPr>
    <outlinePr summaryBelow="0"/>
  </sheetPr>
  <dimension ref="A1:R653"/>
  <sheetViews>
    <sheetView view="pageBreakPreview" topLeftCell="B497" zoomScale="55" zoomScaleNormal="85" zoomScaleSheetLayoutView="55" workbookViewId="0">
      <selection activeCell="R665" sqref="R665"/>
    </sheetView>
  </sheetViews>
  <sheetFormatPr defaultColWidth="8.7109375" defaultRowHeight="13.5"/>
  <cols>
    <col min="1" max="1" width="15" style="2" hidden="1" customWidth="1"/>
    <col min="2" max="2" width="25" style="23" customWidth="1"/>
    <col min="3" max="4" width="12" style="9" customWidth="1"/>
    <col min="5" max="5" width="70" style="2" customWidth="1"/>
    <col min="6" max="6" width="20" style="9" customWidth="1"/>
    <col min="7" max="7" width="10" style="9" customWidth="1"/>
    <col min="8" max="8" width="25" style="9" customWidth="1"/>
    <col min="9" max="9" width="15" style="9" customWidth="1"/>
    <col min="10" max="10" width="13" style="9" customWidth="1"/>
    <col min="11" max="11" width="35" style="9" customWidth="1"/>
    <col min="12" max="12" width="35" style="23" customWidth="1"/>
    <col min="13" max="13" width="8.7109375" style="2"/>
    <col min="14" max="14" width="14.5703125" style="2" bestFit="1" customWidth="1"/>
    <col min="15" max="16384" width="8.7109375" style="2"/>
  </cols>
  <sheetData>
    <row r="1" spans="1:12">
      <c r="A1" s="1" t="s">
        <v>0</v>
      </c>
      <c r="B1" s="1" t="s">
        <v>1719</v>
      </c>
      <c r="C1" s="1" t="s">
        <v>1</v>
      </c>
      <c r="D1" s="1" t="s">
        <v>2</v>
      </c>
      <c r="E1" s="1" t="s">
        <v>3</v>
      </c>
      <c r="F1" s="1" t="s">
        <v>4</v>
      </c>
      <c r="G1" s="1" t="s">
        <v>5</v>
      </c>
      <c r="H1" s="1" t="s">
        <v>6</v>
      </c>
      <c r="I1" s="1" t="s">
        <v>7</v>
      </c>
      <c r="J1" s="1" t="s">
        <v>8</v>
      </c>
      <c r="K1" s="1" t="s">
        <v>9</v>
      </c>
      <c r="L1" s="1" t="s">
        <v>10</v>
      </c>
    </row>
    <row r="2" spans="1:12" s="26" customFormat="1">
      <c r="A2" s="24" t="s">
        <v>11</v>
      </c>
      <c r="B2" s="25" t="s">
        <v>12</v>
      </c>
      <c r="C2" s="25"/>
      <c r="D2" s="25"/>
      <c r="E2" s="24" t="s">
        <v>13</v>
      </c>
      <c r="F2" s="25"/>
      <c r="G2" s="25"/>
      <c r="H2" s="25"/>
      <c r="I2" s="25"/>
      <c r="J2" s="25"/>
      <c r="K2" s="25"/>
      <c r="L2" s="22">
        <f>SUBTOTAL(9,L3:L12)</f>
        <v>809604.92780000006</v>
      </c>
    </row>
    <row r="3" spans="1:12" s="26" customFormat="1" ht="25.5">
      <c r="A3" s="27" t="s">
        <v>14</v>
      </c>
      <c r="B3" s="18" t="s">
        <v>15</v>
      </c>
      <c r="C3" s="18" t="s">
        <v>16</v>
      </c>
      <c r="D3" s="18" t="s">
        <v>17</v>
      </c>
      <c r="E3" s="27" t="s">
        <v>18</v>
      </c>
      <c r="F3" s="16">
        <v>6.48</v>
      </c>
      <c r="G3" s="18" t="s">
        <v>19</v>
      </c>
      <c r="H3" s="15">
        <v>466.65</v>
      </c>
      <c r="I3" s="15">
        <v>466.65</v>
      </c>
      <c r="J3" s="28">
        <v>0.25</v>
      </c>
      <c r="K3" s="15">
        <f>ROUND(I3,2)+(ROUND(I3,2)*J3)</f>
        <v>583.3125</v>
      </c>
      <c r="L3" s="17">
        <f>ROUND(K3,2)*F3</f>
        <v>3779.8487999999998</v>
      </c>
    </row>
    <row r="4" spans="1:12" s="26" customFormat="1" ht="12.95" customHeight="1">
      <c r="A4" s="29" t="s">
        <v>14</v>
      </c>
      <c r="B4" s="18" t="s">
        <v>20</v>
      </c>
      <c r="C4" s="18" t="s">
        <v>16</v>
      </c>
      <c r="D4" s="18" t="s">
        <v>21</v>
      </c>
      <c r="E4" s="30" t="s">
        <v>22</v>
      </c>
      <c r="F4" s="16">
        <v>704</v>
      </c>
      <c r="G4" s="18" t="s">
        <v>19</v>
      </c>
      <c r="H4" s="15">
        <v>94.32</v>
      </c>
      <c r="I4" s="15">
        <v>94.32</v>
      </c>
      <c r="J4" s="28">
        <v>0.25</v>
      </c>
      <c r="K4" s="15">
        <f t="shared" ref="K4:K12" si="0">ROUND(I4,2)+(ROUND(I4,2)*J4)</f>
        <v>117.89999999999999</v>
      </c>
      <c r="L4" s="17">
        <f t="shared" ref="L4:L12" si="1">ROUND(K4,2)*F4</f>
        <v>83001.600000000006</v>
      </c>
    </row>
    <row r="5" spans="1:12" s="26" customFormat="1" ht="25.5">
      <c r="A5" s="29" t="s">
        <v>14</v>
      </c>
      <c r="B5" s="18" t="s">
        <v>23</v>
      </c>
      <c r="C5" s="18" t="s">
        <v>16</v>
      </c>
      <c r="D5" s="18" t="s">
        <v>24</v>
      </c>
      <c r="E5" s="30" t="s">
        <v>25</v>
      </c>
      <c r="F5" s="16">
        <v>1</v>
      </c>
      <c r="G5" s="18" t="s">
        <v>26</v>
      </c>
      <c r="H5" s="15">
        <v>2047.04</v>
      </c>
      <c r="I5" s="15">
        <v>2047.04</v>
      </c>
      <c r="J5" s="28">
        <v>0.25</v>
      </c>
      <c r="K5" s="15">
        <f t="shared" si="0"/>
        <v>2558.8000000000002</v>
      </c>
      <c r="L5" s="17">
        <f t="shared" si="1"/>
        <v>2558.8000000000002</v>
      </c>
    </row>
    <row r="6" spans="1:12" s="26" customFormat="1">
      <c r="A6" s="29" t="s">
        <v>14</v>
      </c>
      <c r="B6" s="18" t="s">
        <v>27</v>
      </c>
      <c r="C6" s="18" t="s">
        <v>28</v>
      </c>
      <c r="D6" s="18" t="s">
        <v>29</v>
      </c>
      <c r="E6" s="30" t="s">
        <v>30</v>
      </c>
      <c r="F6" s="16">
        <v>1</v>
      </c>
      <c r="G6" s="18" t="s">
        <v>26</v>
      </c>
      <c r="H6" s="15">
        <v>3429.25</v>
      </c>
      <c r="I6" s="15">
        <v>3429.25</v>
      </c>
      <c r="J6" s="28">
        <v>0.25</v>
      </c>
      <c r="K6" s="15">
        <f t="shared" si="0"/>
        <v>4286.5625</v>
      </c>
      <c r="L6" s="17">
        <f t="shared" si="1"/>
        <v>4286.5600000000004</v>
      </c>
    </row>
    <row r="7" spans="1:12" s="26" customFormat="1" ht="25.5">
      <c r="A7" s="29" t="s">
        <v>14</v>
      </c>
      <c r="B7" s="18" t="s">
        <v>31</v>
      </c>
      <c r="C7" s="18" t="s">
        <v>16</v>
      </c>
      <c r="D7" s="18" t="s">
        <v>32</v>
      </c>
      <c r="E7" s="30" t="s">
        <v>33</v>
      </c>
      <c r="F7" s="16">
        <v>799.9</v>
      </c>
      <c r="G7" s="18" t="s">
        <v>34</v>
      </c>
      <c r="H7" s="15">
        <v>72.17</v>
      </c>
      <c r="I7" s="15">
        <v>72.17</v>
      </c>
      <c r="J7" s="28">
        <v>0.25</v>
      </c>
      <c r="K7" s="15">
        <f t="shared" si="0"/>
        <v>90.212500000000006</v>
      </c>
      <c r="L7" s="17">
        <f t="shared" si="1"/>
        <v>72158.978999999992</v>
      </c>
    </row>
    <row r="8" spans="1:12" s="26" customFormat="1" ht="25.5">
      <c r="A8" s="29" t="s">
        <v>14</v>
      </c>
      <c r="B8" s="18" t="s">
        <v>35</v>
      </c>
      <c r="C8" s="18" t="s">
        <v>16</v>
      </c>
      <c r="D8" s="18" t="s">
        <v>36</v>
      </c>
      <c r="E8" s="30" t="s">
        <v>37</v>
      </c>
      <c r="F8" s="16">
        <v>6400</v>
      </c>
      <c r="G8" s="18" t="s">
        <v>19</v>
      </c>
      <c r="H8" s="15">
        <v>0.72</v>
      </c>
      <c r="I8" s="15">
        <v>0.72</v>
      </c>
      <c r="J8" s="28">
        <v>0.25</v>
      </c>
      <c r="K8" s="15">
        <f t="shared" si="0"/>
        <v>0.89999999999999991</v>
      </c>
      <c r="L8" s="17">
        <f t="shared" si="1"/>
        <v>5760</v>
      </c>
    </row>
    <row r="9" spans="1:12" s="26" customFormat="1">
      <c r="A9" s="29" t="s">
        <v>14</v>
      </c>
      <c r="B9" s="18" t="s">
        <v>38</v>
      </c>
      <c r="C9" s="18" t="s">
        <v>28</v>
      </c>
      <c r="D9" s="18" t="s">
        <v>39</v>
      </c>
      <c r="E9" s="30" t="s">
        <v>40</v>
      </c>
      <c r="F9" s="16">
        <v>1</v>
      </c>
      <c r="G9" s="18" t="s">
        <v>26</v>
      </c>
      <c r="H9" s="15">
        <v>461304.24</v>
      </c>
      <c r="I9" s="15">
        <v>461304.24</v>
      </c>
      <c r="J9" s="28">
        <v>0.25</v>
      </c>
      <c r="K9" s="15">
        <f t="shared" si="0"/>
        <v>576630.30000000005</v>
      </c>
      <c r="L9" s="17">
        <f t="shared" si="1"/>
        <v>576630.30000000005</v>
      </c>
    </row>
    <row r="10" spans="1:12" s="26" customFormat="1" ht="25.5">
      <c r="A10" s="29" t="s">
        <v>14</v>
      </c>
      <c r="B10" s="18" t="s">
        <v>41</v>
      </c>
      <c r="C10" s="18" t="s">
        <v>28</v>
      </c>
      <c r="D10" s="18" t="s">
        <v>42</v>
      </c>
      <c r="E10" s="30" t="s">
        <v>43</v>
      </c>
      <c r="F10" s="16">
        <v>12</v>
      </c>
      <c r="G10" s="18" t="s">
        <v>44</v>
      </c>
      <c r="H10" s="15">
        <v>1099.82</v>
      </c>
      <c r="I10" s="15">
        <v>1099.82</v>
      </c>
      <c r="J10" s="28">
        <v>0.25</v>
      </c>
      <c r="K10" s="15">
        <f t="shared" si="0"/>
        <v>1374.7749999999999</v>
      </c>
      <c r="L10" s="17">
        <f t="shared" si="1"/>
        <v>16497.36</v>
      </c>
    </row>
    <row r="11" spans="1:12" s="26" customFormat="1" ht="38.25">
      <c r="A11" s="29" t="s">
        <v>14</v>
      </c>
      <c r="B11" s="18" t="s">
        <v>45</v>
      </c>
      <c r="C11" s="18" t="s">
        <v>28</v>
      </c>
      <c r="D11" s="18" t="s">
        <v>46</v>
      </c>
      <c r="E11" s="30" t="s">
        <v>47</v>
      </c>
      <c r="F11" s="16">
        <v>12</v>
      </c>
      <c r="G11" s="18" t="s">
        <v>44</v>
      </c>
      <c r="H11" s="15">
        <v>1353.03</v>
      </c>
      <c r="I11" s="15">
        <v>1353.03</v>
      </c>
      <c r="J11" s="28">
        <v>0.25</v>
      </c>
      <c r="K11" s="15">
        <f t="shared" si="0"/>
        <v>1691.2874999999999</v>
      </c>
      <c r="L11" s="17">
        <f t="shared" si="1"/>
        <v>20295.48</v>
      </c>
    </row>
    <row r="12" spans="1:12" s="26" customFormat="1" ht="25.5">
      <c r="A12" s="29" t="s">
        <v>14</v>
      </c>
      <c r="B12" s="18" t="s">
        <v>48</v>
      </c>
      <c r="C12" s="18" t="s">
        <v>28</v>
      </c>
      <c r="D12" s="18" t="s">
        <v>49</v>
      </c>
      <c r="E12" s="27" t="s">
        <v>50</v>
      </c>
      <c r="F12" s="18">
        <v>12</v>
      </c>
      <c r="G12" s="18" t="s">
        <v>44</v>
      </c>
      <c r="H12" s="15">
        <v>1642.4</v>
      </c>
      <c r="I12" s="15">
        <v>1642.4</v>
      </c>
      <c r="J12" s="28">
        <v>0.25</v>
      </c>
      <c r="K12" s="15">
        <f t="shared" si="0"/>
        <v>2053</v>
      </c>
      <c r="L12" s="17">
        <f t="shared" si="1"/>
        <v>24636</v>
      </c>
    </row>
    <row r="13" spans="1:12" s="26" customFormat="1">
      <c r="A13" s="31" t="s">
        <v>11</v>
      </c>
      <c r="B13" s="25" t="s">
        <v>51</v>
      </c>
      <c r="C13" s="25"/>
      <c r="D13" s="25"/>
      <c r="E13" s="24" t="s">
        <v>52</v>
      </c>
      <c r="F13" s="19"/>
      <c r="G13" s="25"/>
      <c r="H13" s="15"/>
      <c r="I13" s="15"/>
      <c r="J13" s="32"/>
      <c r="K13" s="20"/>
      <c r="L13" s="22">
        <f>SUBTOTAL(9,L14:L30)</f>
        <v>92217.696999999971</v>
      </c>
    </row>
    <row r="14" spans="1:12" s="26" customFormat="1" ht="25.5">
      <c r="A14" s="29" t="s">
        <v>14</v>
      </c>
      <c r="B14" s="18" t="s">
        <v>53</v>
      </c>
      <c r="C14" s="18" t="s">
        <v>16</v>
      </c>
      <c r="D14" s="18" t="s">
        <v>54</v>
      </c>
      <c r="E14" s="30" t="s">
        <v>55</v>
      </c>
      <c r="F14" s="16">
        <v>253.6</v>
      </c>
      <c r="G14" s="18" t="s">
        <v>56</v>
      </c>
      <c r="H14" s="15">
        <v>45.42</v>
      </c>
      <c r="I14" s="15">
        <v>45.42</v>
      </c>
      <c r="J14" s="28">
        <v>0.25</v>
      </c>
      <c r="K14" s="15">
        <f t="shared" ref="K14:K30" si="2">ROUND(I14,2)+(ROUND(I14,2)*J14)</f>
        <v>56.775000000000006</v>
      </c>
      <c r="L14" s="17">
        <f t="shared" ref="L14:L30" si="3">ROUND(K14,2)*F14</f>
        <v>14399.407999999999</v>
      </c>
    </row>
    <row r="15" spans="1:12" s="26" customFormat="1" ht="38.25">
      <c r="A15" s="29" t="s">
        <v>14</v>
      </c>
      <c r="B15" s="18" t="s">
        <v>57</v>
      </c>
      <c r="C15" s="18" t="s">
        <v>16</v>
      </c>
      <c r="D15" s="18" t="s">
        <v>58</v>
      </c>
      <c r="E15" s="30" t="s">
        <v>59</v>
      </c>
      <c r="F15" s="16">
        <v>298.70999999999998</v>
      </c>
      <c r="G15" s="18" t="s">
        <v>56</v>
      </c>
      <c r="H15" s="15">
        <v>66.56</v>
      </c>
      <c r="I15" s="15">
        <v>66.56</v>
      </c>
      <c r="J15" s="28">
        <v>0.25</v>
      </c>
      <c r="K15" s="15">
        <f t="shared" si="2"/>
        <v>83.2</v>
      </c>
      <c r="L15" s="17">
        <f t="shared" si="3"/>
        <v>24852.671999999999</v>
      </c>
    </row>
    <row r="16" spans="1:12" s="26" customFormat="1" ht="25.5">
      <c r="A16" s="29" t="s">
        <v>14</v>
      </c>
      <c r="B16" s="18" t="s">
        <v>60</v>
      </c>
      <c r="C16" s="18" t="s">
        <v>16</v>
      </c>
      <c r="D16" s="18" t="s">
        <v>61</v>
      </c>
      <c r="E16" s="30" t="s">
        <v>62</v>
      </c>
      <c r="F16" s="16">
        <v>359.52</v>
      </c>
      <c r="G16" s="18" t="s">
        <v>56</v>
      </c>
      <c r="H16" s="15">
        <v>60</v>
      </c>
      <c r="I16" s="15">
        <v>60</v>
      </c>
      <c r="J16" s="28">
        <v>0.25</v>
      </c>
      <c r="K16" s="15">
        <f t="shared" si="2"/>
        <v>75</v>
      </c>
      <c r="L16" s="17">
        <f t="shared" si="3"/>
        <v>26964</v>
      </c>
    </row>
    <row r="17" spans="1:18" s="26" customFormat="1" ht="25.5">
      <c r="A17" s="29" t="s">
        <v>14</v>
      </c>
      <c r="B17" s="18" t="s">
        <v>63</v>
      </c>
      <c r="C17" s="18" t="s">
        <v>16</v>
      </c>
      <c r="D17" s="18" t="s">
        <v>64</v>
      </c>
      <c r="E17" s="30" t="s">
        <v>65</v>
      </c>
      <c r="F17" s="16">
        <v>361.11</v>
      </c>
      <c r="G17" s="18" t="s">
        <v>19</v>
      </c>
      <c r="H17" s="15">
        <v>3.69</v>
      </c>
      <c r="I17" s="15">
        <v>3.69</v>
      </c>
      <c r="J17" s="28">
        <v>0.25</v>
      </c>
      <c r="K17" s="15">
        <f t="shared" si="2"/>
        <v>4.6124999999999998</v>
      </c>
      <c r="L17" s="17">
        <f t="shared" si="3"/>
        <v>1664.7171000000001</v>
      </c>
    </row>
    <row r="18" spans="1:18" s="26" customFormat="1" ht="51">
      <c r="A18" s="29" t="s">
        <v>14</v>
      </c>
      <c r="B18" s="18" t="s">
        <v>66</v>
      </c>
      <c r="C18" s="18" t="s">
        <v>16</v>
      </c>
      <c r="D18" s="18" t="s">
        <v>67</v>
      </c>
      <c r="E18" s="30" t="s">
        <v>68</v>
      </c>
      <c r="F18" s="16">
        <v>421.56</v>
      </c>
      <c r="G18" s="18" t="s">
        <v>56</v>
      </c>
      <c r="H18" s="15">
        <v>14.69</v>
      </c>
      <c r="I18" s="15">
        <v>14.69</v>
      </c>
      <c r="J18" s="28">
        <v>0.25</v>
      </c>
      <c r="K18" s="15">
        <f t="shared" si="2"/>
        <v>18.362500000000001</v>
      </c>
      <c r="L18" s="17">
        <f t="shared" si="3"/>
        <v>7739.8415999999997</v>
      </c>
      <c r="R18" s="21">
        <v>95583</v>
      </c>
    </row>
    <row r="19" spans="1:18" s="26" customFormat="1" ht="25.5">
      <c r="A19" s="29" t="s">
        <v>14</v>
      </c>
      <c r="B19" s="18" t="s">
        <v>69</v>
      </c>
      <c r="C19" s="18" t="s">
        <v>16</v>
      </c>
      <c r="D19" s="18" t="s">
        <v>54</v>
      </c>
      <c r="E19" s="30" t="s">
        <v>55</v>
      </c>
      <c r="F19" s="16">
        <v>8.7100000000000009</v>
      </c>
      <c r="G19" s="18" t="s">
        <v>56</v>
      </c>
      <c r="H19" s="15">
        <v>45.42</v>
      </c>
      <c r="I19" s="15">
        <v>45.42</v>
      </c>
      <c r="J19" s="28">
        <v>0.25</v>
      </c>
      <c r="K19" s="15">
        <f t="shared" si="2"/>
        <v>56.775000000000006</v>
      </c>
      <c r="L19" s="17">
        <f t="shared" si="3"/>
        <v>494.55380000000008</v>
      </c>
    </row>
    <row r="20" spans="1:18" s="26" customFormat="1" ht="25.5">
      <c r="A20" s="29" t="s">
        <v>14</v>
      </c>
      <c r="B20" s="18" t="s">
        <v>70</v>
      </c>
      <c r="C20" s="18" t="s">
        <v>16</v>
      </c>
      <c r="D20" s="18" t="s">
        <v>61</v>
      </c>
      <c r="E20" s="27" t="s">
        <v>62</v>
      </c>
      <c r="F20" s="18">
        <v>11.47</v>
      </c>
      <c r="G20" s="18" t="s">
        <v>56</v>
      </c>
      <c r="H20" s="15">
        <v>60</v>
      </c>
      <c r="I20" s="15">
        <v>60</v>
      </c>
      <c r="J20" s="28">
        <v>0.25</v>
      </c>
      <c r="K20" s="18">
        <f t="shared" si="2"/>
        <v>75</v>
      </c>
      <c r="L20" s="17">
        <f t="shared" si="3"/>
        <v>860.25</v>
      </c>
    </row>
    <row r="21" spans="1:18" s="26" customFormat="1" ht="25.5">
      <c r="A21" s="29" t="s">
        <v>14</v>
      </c>
      <c r="B21" s="18" t="s">
        <v>71</v>
      </c>
      <c r="C21" s="18" t="s">
        <v>16</v>
      </c>
      <c r="D21" s="18" t="s">
        <v>64</v>
      </c>
      <c r="E21" s="30" t="s">
        <v>65</v>
      </c>
      <c r="F21" s="16">
        <v>20.38</v>
      </c>
      <c r="G21" s="18" t="s">
        <v>19</v>
      </c>
      <c r="H21" s="15">
        <v>3.69</v>
      </c>
      <c r="I21" s="15">
        <v>3.69</v>
      </c>
      <c r="J21" s="28">
        <v>0.25</v>
      </c>
      <c r="K21" s="15">
        <f t="shared" si="2"/>
        <v>4.6124999999999998</v>
      </c>
      <c r="L21" s="17">
        <f t="shared" si="3"/>
        <v>93.951800000000006</v>
      </c>
    </row>
    <row r="22" spans="1:18" s="26" customFormat="1" ht="51">
      <c r="A22" s="29" t="s">
        <v>14</v>
      </c>
      <c r="B22" s="18" t="s">
        <v>72</v>
      </c>
      <c r="C22" s="18" t="s">
        <v>16</v>
      </c>
      <c r="D22" s="18" t="s">
        <v>67</v>
      </c>
      <c r="E22" s="30" t="s">
        <v>68</v>
      </c>
      <c r="F22" s="16">
        <v>10.71</v>
      </c>
      <c r="G22" s="18" t="s">
        <v>56</v>
      </c>
      <c r="H22" s="15">
        <v>14.69</v>
      </c>
      <c r="I22" s="15">
        <v>14.69</v>
      </c>
      <c r="J22" s="28">
        <v>0.25</v>
      </c>
      <c r="K22" s="15">
        <f t="shared" si="2"/>
        <v>18.362500000000001</v>
      </c>
      <c r="L22" s="17">
        <f t="shared" si="3"/>
        <v>196.63560000000001</v>
      </c>
    </row>
    <row r="23" spans="1:18" s="26" customFormat="1" ht="25.5">
      <c r="A23" s="29" t="s">
        <v>14</v>
      </c>
      <c r="B23" s="18" t="s">
        <v>73</v>
      </c>
      <c r="C23" s="18" t="s">
        <v>16</v>
      </c>
      <c r="D23" s="18" t="s">
        <v>54</v>
      </c>
      <c r="E23" s="30" t="s">
        <v>55</v>
      </c>
      <c r="F23" s="16">
        <v>87.1</v>
      </c>
      <c r="G23" s="18" t="s">
        <v>56</v>
      </c>
      <c r="H23" s="15">
        <v>45.42</v>
      </c>
      <c r="I23" s="15">
        <v>45.42</v>
      </c>
      <c r="J23" s="28">
        <v>0.25</v>
      </c>
      <c r="K23" s="15">
        <f t="shared" si="2"/>
        <v>56.775000000000006</v>
      </c>
      <c r="L23" s="17">
        <f t="shared" si="3"/>
        <v>4945.5379999999996</v>
      </c>
    </row>
    <row r="24" spans="1:18" s="26" customFormat="1" ht="25.5">
      <c r="A24" s="29" t="s">
        <v>14</v>
      </c>
      <c r="B24" s="18" t="s">
        <v>74</v>
      </c>
      <c r="C24" s="18" t="s">
        <v>16</v>
      </c>
      <c r="D24" s="18" t="s">
        <v>64</v>
      </c>
      <c r="E24" s="30" t="s">
        <v>65</v>
      </c>
      <c r="F24" s="16">
        <v>59.95</v>
      </c>
      <c r="G24" s="18" t="s">
        <v>19</v>
      </c>
      <c r="H24" s="15">
        <v>3.69</v>
      </c>
      <c r="I24" s="15">
        <v>3.69</v>
      </c>
      <c r="J24" s="28">
        <v>0.25</v>
      </c>
      <c r="K24" s="15">
        <f t="shared" si="2"/>
        <v>4.6124999999999998</v>
      </c>
      <c r="L24" s="17">
        <f t="shared" si="3"/>
        <v>276.36950000000002</v>
      </c>
    </row>
    <row r="25" spans="1:18" s="26" customFormat="1" ht="51">
      <c r="A25" s="29" t="s">
        <v>14</v>
      </c>
      <c r="B25" s="18" t="s">
        <v>75</v>
      </c>
      <c r="C25" s="18" t="s">
        <v>16</v>
      </c>
      <c r="D25" s="18" t="s">
        <v>67</v>
      </c>
      <c r="E25" s="30" t="s">
        <v>68</v>
      </c>
      <c r="F25" s="16">
        <v>44.74</v>
      </c>
      <c r="G25" s="18" t="s">
        <v>56</v>
      </c>
      <c r="H25" s="15">
        <v>14.69</v>
      </c>
      <c r="I25" s="15">
        <v>14.69</v>
      </c>
      <c r="J25" s="28">
        <v>0.25</v>
      </c>
      <c r="K25" s="15">
        <f t="shared" si="2"/>
        <v>18.362500000000001</v>
      </c>
      <c r="L25" s="17">
        <f t="shared" si="3"/>
        <v>821.42640000000006</v>
      </c>
    </row>
    <row r="26" spans="1:18" s="26" customFormat="1" ht="25.5">
      <c r="A26" s="29" t="s">
        <v>14</v>
      </c>
      <c r="B26" s="18" t="s">
        <v>76</v>
      </c>
      <c r="C26" s="18" t="s">
        <v>16</v>
      </c>
      <c r="D26" s="18" t="s">
        <v>54</v>
      </c>
      <c r="E26" s="30" t="s">
        <v>55</v>
      </c>
      <c r="F26" s="16">
        <v>60.77</v>
      </c>
      <c r="G26" s="18" t="s">
        <v>56</v>
      </c>
      <c r="H26" s="15">
        <v>45.42</v>
      </c>
      <c r="I26" s="15">
        <v>45.42</v>
      </c>
      <c r="J26" s="28">
        <v>0.25</v>
      </c>
      <c r="K26" s="15">
        <f t="shared" si="2"/>
        <v>56.775000000000006</v>
      </c>
      <c r="L26" s="17">
        <f t="shared" si="3"/>
        <v>3450.5206000000003</v>
      </c>
    </row>
    <row r="27" spans="1:18" s="26" customFormat="1" ht="38.25">
      <c r="A27" s="29" t="s">
        <v>14</v>
      </c>
      <c r="B27" s="18" t="s">
        <v>77</v>
      </c>
      <c r="C27" s="18" t="s">
        <v>16</v>
      </c>
      <c r="D27" s="18" t="s">
        <v>58</v>
      </c>
      <c r="E27" s="30" t="s">
        <v>59</v>
      </c>
      <c r="F27" s="16">
        <v>1.63</v>
      </c>
      <c r="G27" s="18" t="s">
        <v>56</v>
      </c>
      <c r="H27" s="15">
        <v>66.56</v>
      </c>
      <c r="I27" s="15">
        <v>66.56</v>
      </c>
      <c r="J27" s="28">
        <v>0.25</v>
      </c>
      <c r="K27" s="15">
        <f t="shared" si="2"/>
        <v>83.2</v>
      </c>
      <c r="L27" s="17">
        <f t="shared" si="3"/>
        <v>135.61599999999999</v>
      </c>
    </row>
    <row r="28" spans="1:18" s="26" customFormat="1" ht="25.5">
      <c r="A28" s="29" t="s">
        <v>14</v>
      </c>
      <c r="B28" s="18" t="s">
        <v>78</v>
      </c>
      <c r="C28" s="18" t="s">
        <v>16</v>
      </c>
      <c r="D28" s="18" t="s">
        <v>61</v>
      </c>
      <c r="E28" s="30" t="s">
        <v>62</v>
      </c>
      <c r="F28" s="16">
        <v>51.41</v>
      </c>
      <c r="G28" s="18" t="s">
        <v>56</v>
      </c>
      <c r="H28" s="15">
        <v>60</v>
      </c>
      <c r="I28" s="15">
        <v>60</v>
      </c>
      <c r="J28" s="28">
        <v>0.25</v>
      </c>
      <c r="K28" s="15">
        <f t="shared" si="2"/>
        <v>75</v>
      </c>
      <c r="L28" s="17">
        <f t="shared" si="3"/>
        <v>3855.7499999999995</v>
      </c>
    </row>
    <row r="29" spans="1:18" s="26" customFormat="1" ht="25.5">
      <c r="A29" s="29" t="s">
        <v>14</v>
      </c>
      <c r="B29" s="18" t="s">
        <v>79</v>
      </c>
      <c r="C29" s="18" t="s">
        <v>16</v>
      </c>
      <c r="D29" s="18" t="s">
        <v>64</v>
      </c>
      <c r="E29" s="30" t="s">
        <v>65</v>
      </c>
      <c r="F29" s="16">
        <v>98.06</v>
      </c>
      <c r="G29" s="18" t="s">
        <v>19</v>
      </c>
      <c r="H29" s="15">
        <v>3.69</v>
      </c>
      <c r="I29" s="15">
        <v>3.69</v>
      </c>
      <c r="J29" s="28">
        <v>0.25</v>
      </c>
      <c r="K29" s="15">
        <f t="shared" si="2"/>
        <v>4.6124999999999998</v>
      </c>
      <c r="L29" s="17">
        <f t="shared" si="3"/>
        <v>452.05660000000006</v>
      </c>
    </row>
    <row r="30" spans="1:18" s="26" customFormat="1" ht="51">
      <c r="A30" s="29" t="s">
        <v>14</v>
      </c>
      <c r="B30" s="18" t="s">
        <v>80</v>
      </c>
      <c r="C30" s="18" t="s">
        <v>16</v>
      </c>
      <c r="D30" s="18" t="s">
        <v>67</v>
      </c>
      <c r="E30" s="30" t="s">
        <v>68</v>
      </c>
      <c r="F30" s="16">
        <v>55.25</v>
      </c>
      <c r="G30" s="18" t="s">
        <v>56</v>
      </c>
      <c r="H30" s="15">
        <v>14.69</v>
      </c>
      <c r="I30" s="15">
        <v>14.69</v>
      </c>
      <c r="J30" s="28">
        <v>0.25</v>
      </c>
      <c r="K30" s="15">
        <f t="shared" si="2"/>
        <v>18.362500000000001</v>
      </c>
      <c r="L30" s="17">
        <f t="shared" si="3"/>
        <v>1014.39</v>
      </c>
    </row>
    <row r="31" spans="1:18" s="26" customFormat="1">
      <c r="A31" s="31" t="s">
        <v>11</v>
      </c>
      <c r="B31" s="25" t="s">
        <v>81</v>
      </c>
      <c r="C31" s="25"/>
      <c r="D31" s="25"/>
      <c r="E31" s="33" t="s">
        <v>82</v>
      </c>
      <c r="F31" s="19"/>
      <c r="G31" s="25"/>
      <c r="H31" s="15"/>
      <c r="I31" s="15"/>
      <c r="J31" s="32"/>
      <c r="K31" s="20"/>
      <c r="L31" s="22">
        <f>SUBTOTAL(9,L32:L95)</f>
        <v>1273113.7564999999</v>
      </c>
    </row>
    <row r="32" spans="1:18" s="26" customFormat="1" ht="38.25">
      <c r="A32" s="29" t="s">
        <v>14</v>
      </c>
      <c r="B32" s="18" t="s">
        <v>83</v>
      </c>
      <c r="C32" s="18" t="s">
        <v>16</v>
      </c>
      <c r="D32" s="18" t="s">
        <v>84</v>
      </c>
      <c r="E32" s="30" t="s">
        <v>85</v>
      </c>
      <c r="F32" s="4">
        <v>920.5</v>
      </c>
      <c r="G32" s="18" t="s">
        <v>34</v>
      </c>
      <c r="H32" s="15">
        <v>138.88</v>
      </c>
      <c r="I32" s="15">
        <v>138.88</v>
      </c>
      <c r="J32" s="28">
        <v>0.25</v>
      </c>
      <c r="K32" s="15">
        <f t="shared" ref="K32:K95" si="4">ROUND(I32,2)+(ROUND(I32,2)*J32)</f>
        <v>173.6</v>
      </c>
      <c r="L32" s="17">
        <f t="shared" ref="L32:L95" si="5">ROUND(K32,2)*F32</f>
        <v>159798.79999999999</v>
      </c>
      <c r="N32" s="36"/>
    </row>
    <row r="33" spans="1:14" s="26" customFormat="1" ht="38.25">
      <c r="A33" s="29" t="s">
        <v>14</v>
      </c>
      <c r="B33" s="18" t="s">
        <v>86</v>
      </c>
      <c r="C33" s="18" t="s">
        <v>28</v>
      </c>
      <c r="D33" s="18" t="s">
        <v>87</v>
      </c>
      <c r="E33" s="30" t="s">
        <v>88</v>
      </c>
      <c r="F33" s="4">
        <v>252</v>
      </c>
      <c r="G33" s="18" t="s">
        <v>34</v>
      </c>
      <c r="H33" s="15">
        <v>138.88</v>
      </c>
      <c r="I33" s="15">
        <v>138.88</v>
      </c>
      <c r="J33" s="28">
        <v>0.25</v>
      </c>
      <c r="K33" s="15">
        <f t="shared" si="4"/>
        <v>173.6</v>
      </c>
      <c r="L33" s="17">
        <f t="shared" si="5"/>
        <v>43747.199999999997</v>
      </c>
    </row>
    <row r="34" spans="1:14" s="26" customFormat="1" ht="38.25">
      <c r="A34" s="29" t="s">
        <v>14</v>
      </c>
      <c r="B34" s="18" t="s">
        <v>89</v>
      </c>
      <c r="C34" s="18" t="s">
        <v>28</v>
      </c>
      <c r="D34" s="18" t="s">
        <v>90</v>
      </c>
      <c r="E34" s="30" t="s">
        <v>91</v>
      </c>
      <c r="F34" s="4">
        <v>42</v>
      </c>
      <c r="G34" s="18" t="s">
        <v>34</v>
      </c>
      <c r="H34" s="15">
        <v>138.88</v>
      </c>
      <c r="I34" s="15">
        <v>138.88</v>
      </c>
      <c r="J34" s="28">
        <v>0.25</v>
      </c>
      <c r="K34" s="15">
        <f t="shared" si="4"/>
        <v>173.6</v>
      </c>
      <c r="L34" s="17">
        <f t="shared" si="5"/>
        <v>7291.2</v>
      </c>
      <c r="N34" s="36"/>
    </row>
    <row r="35" spans="1:14" s="26" customFormat="1" ht="38.25">
      <c r="A35" s="29" t="s">
        <v>14</v>
      </c>
      <c r="B35" s="18" t="s">
        <v>92</v>
      </c>
      <c r="C35" s="18" t="s">
        <v>28</v>
      </c>
      <c r="D35" s="18" t="s">
        <v>93</v>
      </c>
      <c r="E35" s="30" t="s">
        <v>94</v>
      </c>
      <c r="F35" s="4">
        <v>297.5</v>
      </c>
      <c r="G35" s="18" t="s">
        <v>34</v>
      </c>
      <c r="H35" s="15">
        <v>138.88</v>
      </c>
      <c r="I35" s="15">
        <v>138.88</v>
      </c>
      <c r="J35" s="28">
        <v>0.25</v>
      </c>
      <c r="K35" s="15">
        <f t="shared" si="4"/>
        <v>173.6</v>
      </c>
      <c r="L35" s="17">
        <f t="shared" si="5"/>
        <v>51646</v>
      </c>
    </row>
    <row r="36" spans="1:14" s="26" customFormat="1" ht="25.5">
      <c r="A36" s="29" t="s">
        <v>14</v>
      </c>
      <c r="B36" s="18" t="s">
        <v>95</v>
      </c>
      <c r="C36" s="18" t="s">
        <v>16</v>
      </c>
      <c r="D36" s="18" t="s">
        <v>1703</v>
      </c>
      <c r="E36" s="30" t="s">
        <v>1704</v>
      </c>
      <c r="F36" s="16">
        <v>3616</v>
      </c>
      <c r="G36" s="18" t="s">
        <v>104</v>
      </c>
      <c r="H36" s="15">
        <v>19.11</v>
      </c>
      <c r="I36" s="15">
        <v>19.11</v>
      </c>
      <c r="J36" s="28">
        <v>0.25</v>
      </c>
      <c r="K36" s="15">
        <f t="shared" ref="K36" si="6">ROUND(I36,2)+(ROUND(I36,2)*J36)</f>
        <v>23.887499999999999</v>
      </c>
      <c r="L36" s="17">
        <f t="shared" si="5"/>
        <v>86386.240000000005</v>
      </c>
    </row>
    <row r="37" spans="1:14" s="26" customFormat="1" ht="25.5">
      <c r="A37" s="29" t="s">
        <v>14</v>
      </c>
      <c r="B37" s="18" t="s">
        <v>98</v>
      </c>
      <c r="C37" s="18" t="s">
        <v>16</v>
      </c>
      <c r="D37" s="18" t="s">
        <v>96</v>
      </c>
      <c r="E37" s="30" t="s">
        <v>97</v>
      </c>
      <c r="F37" s="16">
        <v>151.9</v>
      </c>
      <c r="G37" s="18" t="s">
        <v>19</v>
      </c>
      <c r="H37" s="15">
        <v>41.12</v>
      </c>
      <c r="I37" s="15">
        <v>41.12</v>
      </c>
      <c r="J37" s="28">
        <v>0.25</v>
      </c>
      <c r="K37" s="15">
        <f t="shared" si="4"/>
        <v>51.4</v>
      </c>
      <c r="L37" s="17">
        <f t="shared" si="5"/>
        <v>7807.66</v>
      </c>
    </row>
    <row r="38" spans="1:14" s="26" customFormat="1" ht="25.5">
      <c r="A38" s="29" t="s">
        <v>14</v>
      </c>
      <c r="B38" s="18" t="s">
        <v>101</v>
      </c>
      <c r="C38" s="18" t="s">
        <v>16</v>
      </c>
      <c r="D38" s="18" t="s">
        <v>99</v>
      </c>
      <c r="E38" s="30" t="s">
        <v>100</v>
      </c>
      <c r="F38" s="16">
        <v>647.09</v>
      </c>
      <c r="G38" s="18" t="s">
        <v>19</v>
      </c>
      <c r="H38" s="15">
        <v>87.72</v>
      </c>
      <c r="I38" s="15">
        <v>87.72</v>
      </c>
      <c r="J38" s="28">
        <v>0.25</v>
      </c>
      <c r="K38" s="15">
        <f t="shared" si="4"/>
        <v>109.65</v>
      </c>
      <c r="L38" s="17">
        <f t="shared" si="5"/>
        <v>70953.418500000014</v>
      </c>
    </row>
    <row r="39" spans="1:14" s="26" customFormat="1" ht="25.5">
      <c r="A39" s="29" t="s">
        <v>14</v>
      </c>
      <c r="B39" s="18" t="s">
        <v>105</v>
      </c>
      <c r="C39" s="18" t="s">
        <v>16</v>
      </c>
      <c r="D39" s="18" t="s">
        <v>102</v>
      </c>
      <c r="E39" s="30" t="s">
        <v>103</v>
      </c>
      <c r="F39" s="16">
        <v>654.4</v>
      </c>
      <c r="G39" s="18" t="s">
        <v>104</v>
      </c>
      <c r="H39" s="15">
        <v>21.48</v>
      </c>
      <c r="I39" s="15">
        <v>21.48</v>
      </c>
      <c r="J39" s="28">
        <v>0.25</v>
      </c>
      <c r="K39" s="15">
        <f t="shared" si="4"/>
        <v>26.85</v>
      </c>
      <c r="L39" s="17">
        <f t="shared" si="5"/>
        <v>17570.64</v>
      </c>
    </row>
    <row r="40" spans="1:14" s="26" customFormat="1" ht="25.5">
      <c r="A40" s="29" t="s">
        <v>14</v>
      </c>
      <c r="B40" s="18" t="s">
        <v>108</v>
      </c>
      <c r="C40" s="18" t="s">
        <v>16</v>
      </c>
      <c r="D40" s="18" t="s">
        <v>106</v>
      </c>
      <c r="E40" s="30" t="s">
        <v>107</v>
      </c>
      <c r="F40" s="16">
        <v>1590.14</v>
      </c>
      <c r="G40" s="18" t="s">
        <v>104</v>
      </c>
      <c r="H40" s="15">
        <v>19.41</v>
      </c>
      <c r="I40" s="15">
        <v>19.41</v>
      </c>
      <c r="J40" s="28">
        <v>0.25</v>
      </c>
      <c r="K40" s="15">
        <f t="shared" si="4"/>
        <v>24.262499999999999</v>
      </c>
      <c r="L40" s="17">
        <f t="shared" si="5"/>
        <v>38576.796400000007</v>
      </c>
    </row>
    <row r="41" spans="1:14" s="26" customFormat="1" ht="25.5">
      <c r="A41" s="29" t="s">
        <v>14</v>
      </c>
      <c r="B41" s="18" t="s">
        <v>111</v>
      </c>
      <c r="C41" s="18" t="s">
        <v>16</v>
      </c>
      <c r="D41" s="18" t="s">
        <v>109</v>
      </c>
      <c r="E41" s="30" t="s">
        <v>110</v>
      </c>
      <c r="F41" s="16">
        <v>1219.19</v>
      </c>
      <c r="G41" s="18" t="s">
        <v>104</v>
      </c>
      <c r="H41" s="15">
        <v>16.989999999999998</v>
      </c>
      <c r="I41" s="15">
        <v>16.989999999999998</v>
      </c>
      <c r="J41" s="28">
        <v>0.25</v>
      </c>
      <c r="K41" s="15">
        <f t="shared" si="4"/>
        <v>21.237499999999997</v>
      </c>
      <c r="L41" s="17">
        <f t="shared" si="5"/>
        <v>25895.595600000001</v>
      </c>
    </row>
    <row r="42" spans="1:14" s="26" customFormat="1" ht="25.5">
      <c r="A42" s="29" t="s">
        <v>14</v>
      </c>
      <c r="B42" s="18" t="s">
        <v>114</v>
      </c>
      <c r="C42" s="18" t="s">
        <v>16</v>
      </c>
      <c r="D42" s="18" t="s">
        <v>112</v>
      </c>
      <c r="E42" s="27" t="s">
        <v>113</v>
      </c>
      <c r="F42" s="18">
        <v>518.47</v>
      </c>
      <c r="G42" s="18" t="s">
        <v>104</v>
      </c>
      <c r="H42" s="15">
        <v>20.11</v>
      </c>
      <c r="I42" s="15">
        <v>20.11</v>
      </c>
      <c r="J42" s="28">
        <v>0.25</v>
      </c>
      <c r="K42" s="18">
        <f t="shared" si="4"/>
        <v>25.137499999999999</v>
      </c>
      <c r="L42" s="17">
        <f t="shared" si="5"/>
        <v>13034.335800000001</v>
      </c>
    </row>
    <row r="43" spans="1:14" s="26" customFormat="1" ht="25.5">
      <c r="A43" s="29" t="s">
        <v>14</v>
      </c>
      <c r="B43" s="18" t="s">
        <v>117</v>
      </c>
      <c r="C43" s="18" t="s">
        <v>16</v>
      </c>
      <c r="D43" s="18" t="s">
        <v>115</v>
      </c>
      <c r="E43" s="30" t="s">
        <v>116</v>
      </c>
      <c r="F43" s="16">
        <v>970.88</v>
      </c>
      <c r="G43" s="18" t="s">
        <v>104</v>
      </c>
      <c r="H43" s="15">
        <v>13.16</v>
      </c>
      <c r="I43" s="15">
        <v>13.16</v>
      </c>
      <c r="J43" s="28">
        <v>0.25</v>
      </c>
      <c r="K43" s="15">
        <f t="shared" si="4"/>
        <v>16.45</v>
      </c>
      <c r="L43" s="17">
        <f t="shared" si="5"/>
        <v>15970.975999999999</v>
      </c>
    </row>
    <row r="44" spans="1:14" s="26" customFormat="1" ht="25.5">
      <c r="A44" s="29" t="s">
        <v>14</v>
      </c>
      <c r="B44" s="18" t="s">
        <v>120</v>
      </c>
      <c r="C44" s="18" t="s">
        <v>16</v>
      </c>
      <c r="D44" s="18" t="s">
        <v>118</v>
      </c>
      <c r="E44" s="30" t="s">
        <v>119</v>
      </c>
      <c r="F44" s="16">
        <v>822.99</v>
      </c>
      <c r="G44" s="18" t="s">
        <v>104</v>
      </c>
      <c r="H44" s="15">
        <v>12.41</v>
      </c>
      <c r="I44" s="15">
        <v>12.41</v>
      </c>
      <c r="J44" s="28">
        <v>0.25</v>
      </c>
      <c r="K44" s="15">
        <f t="shared" si="4"/>
        <v>15.512499999999999</v>
      </c>
      <c r="L44" s="17">
        <f t="shared" si="5"/>
        <v>12764.5749</v>
      </c>
    </row>
    <row r="45" spans="1:14" s="26" customFormat="1" ht="25.5">
      <c r="A45" s="29" t="s">
        <v>14</v>
      </c>
      <c r="B45" s="18" t="s">
        <v>123</v>
      </c>
      <c r="C45" s="18" t="s">
        <v>16</v>
      </c>
      <c r="D45" s="18" t="s">
        <v>121</v>
      </c>
      <c r="E45" s="30" t="s">
        <v>122</v>
      </c>
      <c r="F45" s="16">
        <v>42.42</v>
      </c>
      <c r="G45" s="18" t="s">
        <v>104</v>
      </c>
      <c r="H45" s="15">
        <v>13.68</v>
      </c>
      <c r="I45" s="15">
        <v>13.68</v>
      </c>
      <c r="J45" s="28">
        <v>0.25</v>
      </c>
      <c r="K45" s="15">
        <f t="shared" si="4"/>
        <v>17.100000000000001</v>
      </c>
      <c r="L45" s="17">
        <f t="shared" si="5"/>
        <v>725.38200000000006</v>
      </c>
    </row>
    <row r="46" spans="1:14" s="26" customFormat="1" ht="25.5">
      <c r="A46" s="29" t="s">
        <v>14</v>
      </c>
      <c r="B46" s="18" t="s">
        <v>126</v>
      </c>
      <c r="C46" s="18" t="s">
        <v>16</v>
      </c>
      <c r="D46" s="18" t="s">
        <v>124</v>
      </c>
      <c r="E46" s="30" t="s">
        <v>125</v>
      </c>
      <c r="F46" s="16">
        <v>119.89</v>
      </c>
      <c r="G46" s="18" t="s">
        <v>56</v>
      </c>
      <c r="H46" s="15">
        <v>846.24</v>
      </c>
      <c r="I46" s="15">
        <v>846.24</v>
      </c>
      <c r="J46" s="28">
        <v>0.25</v>
      </c>
      <c r="K46" s="15">
        <f t="shared" si="4"/>
        <v>1057.8</v>
      </c>
      <c r="L46" s="17">
        <f t="shared" si="5"/>
        <v>126819.64199999999</v>
      </c>
    </row>
    <row r="47" spans="1:14" s="26" customFormat="1" ht="25.5">
      <c r="A47" s="29" t="s">
        <v>14</v>
      </c>
      <c r="B47" s="18" t="s">
        <v>127</v>
      </c>
      <c r="C47" s="18" t="s">
        <v>16</v>
      </c>
      <c r="D47" s="18" t="s">
        <v>96</v>
      </c>
      <c r="E47" s="30" t="s">
        <v>97</v>
      </c>
      <c r="F47" s="16">
        <v>31.22</v>
      </c>
      <c r="G47" s="18" t="s">
        <v>19</v>
      </c>
      <c r="H47" s="15">
        <v>41.12</v>
      </c>
      <c r="I47" s="15">
        <v>41.12</v>
      </c>
      <c r="J47" s="28">
        <v>0.25</v>
      </c>
      <c r="K47" s="15">
        <f t="shared" si="4"/>
        <v>51.4</v>
      </c>
      <c r="L47" s="17">
        <f t="shared" si="5"/>
        <v>1604.7079999999999</v>
      </c>
    </row>
    <row r="48" spans="1:14" s="26" customFormat="1" ht="25.5">
      <c r="A48" s="29" t="s">
        <v>14</v>
      </c>
      <c r="B48" s="18" t="s">
        <v>128</v>
      </c>
      <c r="C48" s="18" t="s">
        <v>16</v>
      </c>
      <c r="D48" s="18" t="s">
        <v>99</v>
      </c>
      <c r="E48" s="30" t="s">
        <v>100</v>
      </c>
      <c r="F48" s="16">
        <v>117.86</v>
      </c>
      <c r="G48" s="18" t="s">
        <v>19</v>
      </c>
      <c r="H48" s="15">
        <v>87.72</v>
      </c>
      <c r="I48" s="15">
        <v>87.72</v>
      </c>
      <c r="J48" s="28">
        <v>0.25</v>
      </c>
      <c r="K48" s="15">
        <f t="shared" si="4"/>
        <v>109.65</v>
      </c>
      <c r="L48" s="17">
        <f t="shared" si="5"/>
        <v>12923.349</v>
      </c>
    </row>
    <row r="49" spans="1:12" s="26" customFormat="1" ht="25.5">
      <c r="A49" s="29" t="s">
        <v>14</v>
      </c>
      <c r="B49" s="18" t="s">
        <v>129</v>
      </c>
      <c r="C49" s="18" t="s">
        <v>16</v>
      </c>
      <c r="D49" s="18" t="s">
        <v>102</v>
      </c>
      <c r="E49" s="30" t="s">
        <v>103</v>
      </c>
      <c r="F49" s="16">
        <v>287.14</v>
      </c>
      <c r="G49" s="18" t="s">
        <v>104</v>
      </c>
      <c r="H49" s="15">
        <v>21.48</v>
      </c>
      <c r="I49" s="15">
        <v>21.48</v>
      </c>
      <c r="J49" s="28">
        <v>0.25</v>
      </c>
      <c r="K49" s="15">
        <f t="shared" si="4"/>
        <v>26.85</v>
      </c>
      <c r="L49" s="17">
        <f t="shared" si="5"/>
        <v>7709.7089999999998</v>
      </c>
    </row>
    <row r="50" spans="1:12" s="26" customFormat="1" ht="25.5">
      <c r="A50" s="29" t="s">
        <v>14</v>
      </c>
      <c r="B50" s="18" t="s">
        <v>130</v>
      </c>
      <c r="C50" s="18" t="s">
        <v>16</v>
      </c>
      <c r="D50" s="18" t="s">
        <v>106</v>
      </c>
      <c r="E50" s="30" t="s">
        <v>107</v>
      </c>
      <c r="F50" s="16">
        <v>8.52</v>
      </c>
      <c r="G50" s="18" t="s">
        <v>104</v>
      </c>
      <c r="H50" s="15">
        <v>19.41</v>
      </c>
      <c r="I50" s="15">
        <v>19.41</v>
      </c>
      <c r="J50" s="28">
        <v>0.25</v>
      </c>
      <c r="K50" s="15">
        <f t="shared" si="4"/>
        <v>24.262499999999999</v>
      </c>
      <c r="L50" s="17">
        <f t="shared" si="5"/>
        <v>206.6952</v>
      </c>
    </row>
    <row r="51" spans="1:12" s="26" customFormat="1" ht="25.5">
      <c r="A51" s="29" t="s">
        <v>14</v>
      </c>
      <c r="B51" s="18" t="s">
        <v>131</v>
      </c>
      <c r="C51" s="18" t="s">
        <v>16</v>
      </c>
      <c r="D51" s="18" t="s">
        <v>109</v>
      </c>
      <c r="E51" s="30" t="s">
        <v>110</v>
      </c>
      <c r="F51" s="16">
        <v>351.64</v>
      </c>
      <c r="G51" s="18" t="s">
        <v>104</v>
      </c>
      <c r="H51" s="15">
        <v>16.989999999999998</v>
      </c>
      <c r="I51" s="15">
        <v>16.989999999999998</v>
      </c>
      <c r="J51" s="28">
        <v>0.25</v>
      </c>
      <c r="K51" s="15">
        <f t="shared" si="4"/>
        <v>21.237499999999997</v>
      </c>
      <c r="L51" s="17">
        <f t="shared" si="5"/>
        <v>7468.833599999999</v>
      </c>
    </row>
    <row r="52" spans="1:12" s="26" customFormat="1" ht="25.5">
      <c r="A52" s="29" t="s">
        <v>14</v>
      </c>
      <c r="B52" s="18" t="s">
        <v>132</v>
      </c>
      <c r="C52" s="18" t="s">
        <v>16</v>
      </c>
      <c r="D52" s="18" t="s">
        <v>112</v>
      </c>
      <c r="E52" s="30" t="s">
        <v>113</v>
      </c>
      <c r="F52" s="16">
        <v>625.33000000000004</v>
      </c>
      <c r="G52" s="18" t="s">
        <v>104</v>
      </c>
      <c r="H52" s="15">
        <v>20.11</v>
      </c>
      <c r="I52" s="15">
        <v>20.11</v>
      </c>
      <c r="J52" s="28">
        <v>0.25</v>
      </c>
      <c r="K52" s="15">
        <f t="shared" si="4"/>
        <v>25.137499999999999</v>
      </c>
      <c r="L52" s="17">
        <f t="shared" si="5"/>
        <v>15720.796200000001</v>
      </c>
    </row>
    <row r="53" spans="1:12" s="26" customFormat="1" ht="25.5">
      <c r="A53" s="29" t="s">
        <v>14</v>
      </c>
      <c r="B53" s="18" t="s">
        <v>133</v>
      </c>
      <c r="C53" s="18" t="s">
        <v>16</v>
      </c>
      <c r="D53" s="18" t="s">
        <v>124</v>
      </c>
      <c r="E53" s="30" t="s">
        <v>125</v>
      </c>
      <c r="F53" s="16">
        <v>20.94</v>
      </c>
      <c r="G53" s="18" t="s">
        <v>56</v>
      </c>
      <c r="H53" s="15">
        <v>846.24</v>
      </c>
      <c r="I53" s="15">
        <v>846.24</v>
      </c>
      <c r="J53" s="28">
        <v>0.25</v>
      </c>
      <c r="K53" s="15">
        <f t="shared" si="4"/>
        <v>1057.8</v>
      </c>
      <c r="L53" s="17">
        <f t="shared" si="5"/>
        <v>22150.332000000002</v>
      </c>
    </row>
    <row r="54" spans="1:12" s="26" customFormat="1" ht="25.5">
      <c r="A54" s="29" t="s">
        <v>14</v>
      </c>
      <c r="B54" s="18" t="s">
        <v>134</v>
      </c>
      <c r="C54" s="18" t="s">
        <v>16</v>
      </c>
      <c r="D54" s="18" t="s">
        <v>96</v>
      </c>
      <c r="E54" s="30" t="s">
        <v>97</v>
      </c>
      <c r="F54" s="16">
        <v>4.32</v>
      </c>
      <c r="G54" s="18" t="s">
        <v>19</v>
      </c>
      <c r="H54" s="15">
        <v>41.12</v>
      </c>
      <c r="I54" s="15">
        <v>41.12</v>
      </c>
      <c r="J54" s="28">
        <v>0.25</v>
      </c>
      <c r="K54" s="15">
        <f t="shared" si="4"/>
        <v>51.4</v>
      </c>
      <c r="L54" s="17">
        <f t="shared" si="5"/>
        <v>222.048</v>
      </c>
    </row>
    <row r="55" spans="1:12" s="26" customFormat="1" ht="25.5">
      <c r="A55" s="29" t="s">
        <v>14</v>
      </c>
      <c r="B55" s="18" t="s">
        <v>135</v>
      </c>
      <c r="C55" s="18" t="s">
        <v>16</v>
      </c>
      <c r="D55" s="18" t="s">
        <v>99</v>
      </c>
      <c r="E55" s="30" t="s">
        <v>100</v>
      </c>
      <c r="F55" s="16">
        <v>17.28</v>
      </c>
      <c r="G55" s="18" t="s">
        <v>19</v>
      </c>
      <c r="H55" s="15">
        <v>87.72</v>
      </c>
      <c r="I55" s="15">
        <v>87.72</v>
      </c>
      <c r="J55" s="28">
        <v>0.25</v>
      </c>
      <c r="K55" s="15">
        <f t="shared" si="4"/>
        <v>109.65</v>
      </c>
      <c r="L55" s="17">
        <f t="shared" si="5"/>
        <v>1894.7520000000002</v>
      </c>
    </row>
    <row r="56" spans="1:12" s="26" customFormat="1" ht="25.5">
      <c r="A56" s="29" t="s">
        <v>14</v>
      </c>
      <c r="B56" s="18" t="s">
        <v>136</v>
      </c>
      <c r="C56" s="18" t="s">
        <v>16</v>
      </c>
      <c r="D56" s="18" t="s">
        <v>106</v>
      </c>
      <c r="E56" s="30" t="s">
        <v>107</v>
      </c>
      <c r="F56" s="16">
        <v>45.12</v>
      </c>
      <c r="G56" s="18" t="s">
        <v>104</v>
      </c>
      <c r="H56" s="15">
        <v>19.41</v>
      </c>
      <c r="I56" s="15">
        <v>19.41</v>
      </c>
      <c r="J56" s="28">
        <v>0.25</v>
      </c>
      <c r="K56" s="15">
        <f t="shared" si="4"/>
        <v>24.262499999999999</v>
      </c>
      <c r="L56" s="17">
        <f t="shared" si="5"/>
        <v>1094.6112000000001</v>
      </c>
    </row>
    <row r="57" spans="1:12" s="26" customFormat="1" ht="25.5">
      <c r="A57" s="29" t="s">
        <v>14</v>
      </c>
      <c r="B57" s="18" t="s">
        <v>137</v>
      </c>
      <c r="C57" s="18" t="s">
        <v>16</v>
      </c>
      <c r="D57" s="18" t="s">
        <v>109</v>
      </c>
      <c r="E57" s="30" t="s">
        <v>110</v>
      </c>
      <c r="F57" s="16">
        <v>95.51</v>
      </c>
      <c r="G57" s="18" t="s">
        <v>104</v>
      </c>
      <c r="H57" s="15">
        <v>16.989999999999998</v>
      </c>
      <c r="I57" s="15">
        <v>16.989999999999998</v>
      </c>
      <c r="J57" s="28">
        <v>0.25</v>
      </c>
      <c r="K57" s="15">
        <f t="shared" si="4"/>
        <v>21.237499999999997</v>
      </c>
      <c r="L57" s="17">
        <f t="shared" si="5"/>
        <v>2028.6324</v>
      </c>
    </row>
    <row r="58" spans="1:12" s="26" customFormat="1" ht="25.5">
      <c r="A58" s="29" t="s">
        <v>14</v>
      </c>
      <c r="B58" s="18" t="s">
        <v>138</v>
      </c>
      <c r="C58" s="18" t="s">
        <v>16</v>
      </c>
      <c r="D58" s="18" t="s">
        <v>124</v>
      </c>
      <c r="E58" s="30" t="s">
        <v>125</v>
      </c>
      <c r="F58" s="16">
        <v>2.59</v>
      </c>
      <c r="G58" s="18" t="s">
        <v>56</v>
      </c>
      <c r="H58" s="15">
        <v>846.24</v>
      </c>
      <c r="I58" s="15">
        <v>846.24</v>
      </c>
      <c r="J58" s="28">
        <v>0.25</v>
      </c>
      <c r="K58" s="15">
        <f t="shared" si="4"/>
        <v>1057.8</v>
      </c>
      <c r="L58" s="17">
        <f t="shared" si="5"/>
        <v>2739.7019999999998</v>
      </c>
    </row>
    <row r="59" spans="1:12" s="26" customFormat="1" ht="25.5">
      <c r="A59" s="29" t="s">
        <v>14</v>
      </c>
      <c r="B59" s="18" t="s">
        <v>139</v>
      </c>
      <c r="C59" s="18" t="s">
        <v>16</v>
      </c>
      <c r="D59" s="18" t="s">
        <v>96</v>
      </c>
      <c r="E59" s="30" t="s">
        <v>97</v>
      </c>
      <c r="F59" s="16">
        <v>56.59</v>
      </c>
      <c r="G59" s="18" t="s">
        <v>19</v>
      </c>
      <c r="H59" s="15">
        <v>41.12</v>
      </c>
      <c r="I59" s="15">
        <v>41.12</v>
      </c>
      <c r="J59" s="28">
        <v>0.25</v>
      </c>
      <c r="K59" s="15">
        <f t="shared" si="4"/>
        <v>51.4</v>
      </c>
      <c r="L59" s="17">
        <f t="shared" si="5"/>
        <v>2908.7260000000001</v>
      </c>
    </row>
    <row r="60" spans="1:12" s="26" customFormat="1" ht="25.5">
      <c r="A60" s="29" t="s">
        <v>14</v>
      </c>
      <c r="B60" s="18" t="s">
        <v>140</v>
      </c>
      <c r="C60" s="18" t="s">
        <v>16</v>
      </c>
      <c r="D60" s="18" t="s">
        <v>99</v>
      </c>
      <c r="E60" s="30" t="s">
        <v>100</v>
      </c>
      <c r="F60" s="16">
        <v>141.47</v>
      </c>
      <c r="G60" s="18" t="s">
        <v>19</v>
      </c>
      <c r="H60" s="15">
        <v>87.72</v>
      </c>
      <c r="I60" s="15">
        <v>87.72</v>
      </c>
      <c r="J60" s="28">
        <v>0.25</v>
      </c>
      <c r="K60" s="15">
        <f t="shared" si="4"/>
        <v>109.65</v>
      </c>
      <c r="L60" s="17">
        <f t="shared" si="5"/>
        <v>15512.185500000001</v>
      </c>
    </row>
    <row r="61" spans="1:12" s="26" customFormat="1" ht="25.5">
      <c r="A61" s="29" t="s">
        <v>14</v>
      </c>
      <c r="B61" s="18" t="s">
        <v>141</v>
      </c>
      <c r="C61" s="18" t="s">
        <v>16</v>
      </c>
      <c r="D61" s="18" t="s">
        <v>102</v>
      </c>
      <c r="E61" s="30" t="s">
        <v>103</v>
      </c>
      <c r="F61" s="16">
        <v>349.32</v>
      </c>
      <c r="G61" s="18" t="s">
        <v>104</v>
      </c>
      <c r="H61" s="15">
        <v>21.48</v>
      </c>
      <c r="I61" s="15">
        <v>21.48</v>
      </c>
      <c r="J61" s="28">
        <v>0.25</v>
      </c>
      <c r="K61" s="15">
        <f t="shared" si="4"/>
        <v>26.85</v>
      </c>
      <c r="L61" s="17">
        <f t="shared" si="5"/>
        <v>9379.2420000000002</v>
      </c>
    </row>
    <row r="62" spans="1:12" s="26" customFormat="1" ht="25.5">
      <c r="A62" s="29" t="s">
        <v>14</v>
      </c>
      <c r="B62" s="18" t="s">
        <v>142</v>
      </c>
      <c r="C62" s="18" t="s">
        <v>16</v>
      </c>
      <c r="D62" s="18" t="s">
        <v>106</v>
      </c>
      <c r="E62" s="30" t="s">
        <v>107</v>
      </c>
      <c r="F62" s="16">
        <v>247.84</v>
      </c>
      <c r="G62" s="18" t="s">
        <v>104</v>
      </c>
      <c r="H62" s="15">
        <v>19.41</v>
      </c>
      <c r="I62" s="15">
        <v>19.41</v>
      </c>
      <c r="J62" s="28">
        <v>0.25</v>
      </c>
      <c r="K62" s="15">
        <f t="shared" si="4"/>
        <v>24.262499999999999</v>
      </c>
      <c r="L62" s="17">
        <f t="shared" si="5"/>
        <v>6012.5984000000008</v>
      </c>
    </row>
    <row r="63" spans="1:12" s="26" customFormat="1" ht="25.5">
      <c r="A63" s="29" t="s">
        <v>14</v>
      </c>
      <c r="B63" s="18" t="s">
        <v>143</v>
      </c>
      <c r="C63" s="18" t="s">
        <v>16</v>
      </c>
      <c r="D63" s="18" t="s">
        <v>109</v>
      </c>
      <c r="E63" s="30" t="s">
        <v>110</v>
      </c>
      <c r="F63" s="16">
        <v>888.92</v>
      </c>
      <c r="G63" s="18" t="s">
        <v>104</v>
      </c>
      <c r="H63" s="15">
        <v>16.989999999999998</v>
      </c>
      <c r="I63" s="15">
        <v>16.989999999999998</v>
      </c>
      <c r="J63" s="28">
        <v>0.25</v>
      </c>
      <c r="K63" s="15">
        <f t="shared" si="4"/>
        <v>21.237499999999997</v>
      </c>
      <c r="L63" s="17">
        <f t="shared" si="5"/>
        <v>18880.660799999998</v>
      </c>
    </row>
    <row r="64" spans="1:12" s="26" customFormat="1" ht="25.5">
      <c r="A64" s="29" t="s">
        <v>14</v>
      </c>
      <c r="B64" s="18" t="s">
        <v>144</v>
      </c>
      <c r="C64" s="18" t="s">
        <v>16</v>
      </c>
      <c r="D64" s="18" t="s">
        <v>124</v>
      </c>
      <c r="E64" s="30" t="s">
        <v>125</v>
      </c>
      <c r="F64" s="16">
        <v>40.92</v>
      </c>
      <c r="G64" s="18" t="s">
        <v>56</v>
      </c>
      <c r="H64" s="15">
        <v>846.24</v>
      </c>
      <c r="I64" s="15">
        <v>846.24</v>
      </c>
      <c r="J64" s="28">
        <v>0.25</v>
      </c>
      <c r="K64" s="15">
        <f t="shared" si="4"/>
        <v>1057.8</v>
      </c>
      <c r="L64" s="17">
        <f t="shared" si="5"/>
        <v>43285.175999999999</v>
      </c>
    </row>
    <row r="65" spans="1:12" s="26" customFormat="1" ht="25.5">
      <c r="A65" s="29" t="s">
        <v>14</v>
      </c>
      <c r="B65" s="18" t="s">
        <v>145</v>
      </c>
      <c r="C65" s="18" t="s">
        <v>16</v>
      </c>
      <c r="D65" s="18" t="s">
        <v>96</v>
      </c>
      <c r="E65" s="30" t="s">
        <v>97</v>
      </c>
      <c r="F65" s="16">
        <v>209.2</v>
      </c>
      <c r="G65" s="18" t="s">
        <v>19</v>
      </c>
      <c r="H65" s="15">
        <v>41.12</v>
      </c>
      <c r="I65" s="15">
        <v>41.12</v>
      </c>
      <c r="J65" s="28">
        <v>0.25</v>
      </c>
      <c r="K65" s="15">
        <f t="shared" si="4"/>
        <v>51.4</v>
      </c>
      <c r="L65" s="17">
        <f t="shared" si="5"/>
        <v>10752.88</v>
      </c>
    </row>
    <row r="66" spans="1:12" s="26" customFormat="1" ht="25.5">
      <c r="A66" s="29" t="s">
        <v>14</v>
      </c>
      <c r="B66" s="18" t="s">
        <v>148</v>
      </c>
      <c r="C66" s="18" t="s">
        <v>16</v>
      </c>
      <c r="D66" s="18" t="s">
        <v>146</v>
      </c>
      <c r="E66" s="30" t="s">
        <v>147</v>
      </c>
      <c r="F66" s="16">
        <v>104.55</v>
      </c>
      <c r="G66" s="18" t="s">
        <v>56</v>
      </c>
      <c r="H66" s="15">
        <v>391.46</v>
      </c>
      <c r="I66" s="15">
        <v>391.46</v>
      </c>
      <c r="J66" s="28">
        <v>0.25</v>
      </c>
      <c r="K66" s="15">
        <f t="shared" si="4"/>
        <v>489.32499999999999</v>
      </c>
      <c r="L66" s="17">
        <f t="shared" si="5"/>
        <v>51159.451499999996</v>
      </c>
    </row>
    <row r="67" spans="1:12" s="26" customFormat="1" ht="25.5">
      <c r="A67" s="29" t="s">
        <v>14</v>
      </c>
      <c r="B67" s="18" t="s">
        <v>151</v>
      </c>
      <c r="C67" s="18" t="s">
        <v>16</v>
      </c>
      <c r="D67" s="18" t="s">
        <v>149</v>
      </c>
      <c r="E67" s="30" t="s">
        <v>150</v>
      </c>
      <c r="F67" s="16">
        <v>1096.69</v>
      </c>
      <c r="G67" s="18" t="s">
        <v>19</v>
      </c>
      <c r="H67" s="15">
        <v>75.83</v>
      </c>
      <c r="I67" s="15">
        <v>75.83</v>
      </c>
      <c r="J67" s="28">
        <v>0.25</v>
      </c>
      <c r="K67" s="15">
        <f t="shared" si="4"/>
        <v>94.787499999999994</v>
      </c>
      <c r="L67" s="17">
        <f t="shared" si="5"/>
        <v>103955.24510000001</v>
      </c>
    </row>
    <row r="68" spans="1:12" s="26" customFormat="1" ht="25.5">
      <c r="A68" s="29" t="s">
        <v>14</v>
      </c>
      <c r="B68" s="18" t="s">
        <v>154</v>
      </c>
      <c r="C68" s="18" t="s">
        <v>16</v>
      </c>
      <c r="D68" s="18" t="s">
        <v>152</v>
      </c>
      <c r="E68" s="30" t="s">
        <v>153</v>
      </c>
      <c r="F68" s="16">
        <v>49</v>
      </c>
      <c r="G68" s="18" t="s">
        <v>104</v>
      </c>
      <c r="H68" s="15">
        <v>18.66</v>
      </c>
      <c r="I68" s="15">
        <v>18.66</v>
      </c>
      <c r="J68" s="28">
        <v>0.25</v>
      </c>
      <c r="K68" s="15">
        <f t="shared" si="4"/>
        <v>23.324999999999999</v>
      </c>
      <c r="L68" s="17">
        <f t="shared" si="5"/>
        <v>1143.1699999999998</v>
      </c>
    </row>
    <row r="69" spans="1:12" s="26" customFormat="1" ht="25.5">
      <c r="A69" s="29" t="s">
        <v>14</v>
      </c>
      <c r="B69" s="18" t="s">
        <v>157</v>
      </c>
      <c r="C69" s="18" t="s">
        <v>16</v>
      </c>
      <c r="D69" s="18" t="s">
        <v>155</v>
      </c>
      <c r="E69" s="30" t="s">
        <v>156</v>
      </c>
      <c r="F69" s="16">
        <v>1744.99</v>
      </c>
      <c r="G69" s="18" t="s">
        <v>104</v>
      </c>
      <c r="H69" s="15">
        <v>17.350000000000001</v>
      </c>
      <c r="I69" s="15">
        <v>17.350000000000001</v>
      </c>
      <c r="J69" s="28">
        <v>0.25</v>
      </c>
      <c r="K69" s="15">
        <f t="shared" si="4"/>
        <v>21.6875</v>
      </c>
      <c r="L69" s="17">
        <f t="shared" si="5"/>
        <v>37848.833100000003</v>
      </c>
    </row>
    <row r="70" spans="1:12" s="26" customFormat="1" ht="25.5">
      <c r="A70" s="29" t="s">
        <v>14</v>
      </c>
      <c r="B70" s="18" t="s">
        <v>160</v>
      </c>
      <c r="C70" s="18" t="s">
        <v>16</v>
      </c>
      <c r="D70" s="18" t="s">
        <v>158</v>
      </c>
      <c r="E70" s="30" t="s">
        <v>159</v>
      </c>
      <c r="F70" s="16">
        <v>786.13</v>
      </c>
      <c r="G70" s="18" t="s">
        <v>104</v>
      </c>
      <c r="H70" s="15">
        <v>15.48</v>
      </c>
      <c r="I70" s="15">
        <v>15.48</v>
      </c>
      <c r="J70" s="28">
        <v>0.25</v>
      </c>
      <c r="K70" s="15">
        <f t="shared" si="4"/>
        <v>19.350000000000001</v>
      </c>
      <c r="L70" s="17">
        <f t="shared" si="5"/>
        <v>15211.615500000002</v>
      </c>
    </row>
    <row r="71" spans="1:12" s="26" customFormat="1" ht="25.5">
      <c r="A71" s="29" t="s">
        <v>14</v>
      </c>
      <c r="B71" s="18" t="s">
        <v>161</v>
      </c>
      <c r="C71" s="18" t="s">
        <v>16</v>
      </c>
      <c r="D71" s="18" t="s">
        <v>115</v>
      </c>
      <c r="E71" s="30" t="s">
        <v>116</v>
      </c>
      <c r="F71" s="16">
        <v>96.03</v>
      </c>
      <c r="G71" s="18" t="s">
        <v>104</v>
      </c>
      <c r="H71" s="15">
        <v>13.16</v>
      </c>
      <c r="I71" s="15">
        <v>13.16</v>
      </c>
      <c r="J71" s="28">
        <v>0.25</v>
      </c>
      <c r="K71" s="15">
        <f t="shared" si="4"/>
        <v>16.45</v>
      </c>
      <c r="L71" s="17">
        <f t="shared" si="5"/>
        <v>1579.6934999999999</v>
      </c>
    </row>
    <row r="72" spans="1:12" s="26" customFormat="1" ht="25.5">
      <c r="A72" s="29" t="s">
        <v>14</v>
      </c>
      <c r="B72" s="18" t="s">
        <v>162</v>
      </c>
      <c r="C72" s="18" t="s">
        <v>16</v>
      </c>
      <c r="D72" s="18" t="s">
        <v>112</v>
      </c>
      <c r="E72" s="30" t="s">
        <v>113</v>
      </c>
      <c r="F72" s="16">
        <v>901.21</v>
      </c>
      <c r="G72" s="18" t="s">
        <v>104</v>
      </c>
      <c r="H72" s="15">
        <v>20.11</v>
      </c>
      <c r="I72" s="15">
        <v>20.11</v>
      </c>
      <c r="J72" s="28">
        <v>0.25</v>
      </c>
      <c r="K72" s="15">
        <f t="shared" si="4"/>
        <v>25.137499999999999</v>
      </c>
      <c r="L72" s="17">
        <f t="shared" si="5"/>
        <v>22656.419400000002</v>
      </c>
    </row>
    <row r="73" spans="1:12" s="26" customFormat="1" ht="25.5">
      <c r="A73" s="29" t="s">
        <v>14</v>
      </c>
      <c r="B73" s="18" t="s">
        <v>163</v>
      </c>
      <c r="C73" s="18" t="s">
        <v>16</v>
      </c>
      <c r="D73" s="18" t="s">
        <v>124</v>
      </c>
      <c r="E73" s="30" t="s">
        <v>125</v>
      </c>
      <c r="F73" s="16">
        <v>85.35</v>
      </c>
      <c r="G73" s="18" t="s">
        <v>56</v>
      </c>
      <c r="H73" s="15">
        <v>846.24</v>
      </c>
      <c r="I73" s="15">
        <v>846.24</v>
      </c>
      <c r="J73" s="28">
        <v>0.25</v>
      </c>
      <c r="K73" s="15">
        <f t="shared" si="4"/>
        <v>1057.8</v>
      </c>
      <c r="L73" s="17">
        <f t="shared" si="5"/>
        <v>90283.23</v>
      </c>
    </row>
    <row r="74" spans="1:12" s="26" customFormat="1" ht="25.5">
      <c r="A74" s="29" t="s">
        <v>14</v>
      </c>
      <c r="B74" s="18" t="s">
        <v>164</v>
      </c>
      <c r="C74" s="18" t="s">
        <v>16</v>
      </c>
      <c r="D74" s="18" t="s">
        <v>96</v>
      </c>
      <c r="E74" s="30" t="s">
        <v>97</v>
      </c>
      <c r="F74" s="16">
        <v>51.41</v>
      </c>
      <c r="G74" s="18" t="s">
        <v>19</v>
      </c>
      <c r="H74" s="15">
        <v>41.12</v>
      </c>
      <c r="I74" s="15">
        <v>41.12</v>
      </c>
      <c r="J74" s="28">
        <v>0.25</v>
      </c>
      <c r="K74" s="15">
        <f t="shared" si="4"/>
        <v>51.4</v>
      </c>
      <c r="L74" s="17">
        <f t="shared" si="5"/>
        <v>2642.4739999999997</v>
      </c>
    </row>
    <row r="75" spans="1:12" s="26" customFormat="1" ht="25.5">
      <c r="A75" s="29" t="s">
        <v>14</v>
      </c>
      <c r="B75" s="18" t="s">
        <v>165</v>
      </c>
      <c r="C75" s="18" t="s">
        <v>16</v>
      </c>
      <c r="D75" s="18" t="s">
        <v>146</v>
      </c>
      <c r="E75" s="30" t="s">
        <v>147</v>
      </c>
      <c r="F75" s="16">
        <v>0.56999999999999995</v>
      </c>
      <c r="G75" s="18" t="s">
        <v>56</v>
      </c>
      <c r="H75" s="15">
        <v>391.46</v>
      </c>
      <c r="I75" s="15">
        <v>391.46</v>
      </c>
      <c r="J75" s="28">
        <v>0.25</v>
      </c>
      <c r="K75" s="15">
        <f t="shared" si="4"/>
        <v>489.32499999999999</v>
      </c>
      <c r="L75" s="17">
        <f t="shared" si="5"/>
        <v>278.91809999999998</v>
      </c>
    </row>
    <row r="76" spans="1:12" s="26" customFormat="1" ht="25.5">
      <c r="A76" s="29" t="s">
        <v>14</v>
      </c>
      <c r="B76" s="18" t="s">
        <v>166</v>
      </c>
      <c r="C76" s="18" t="s">
        <v>16</v>
      </c>
      <c r="D76" s="18" t="s">
        <v>149</v>
      </c>
      <c r="E76" s="30" t="s">
        <v>150</v>
      </c>
      <c r="F76" s="16">
        <v>205.65</v>
      </c>
      <c r="G76" s="18" t="s">
        <v>19</v>
      </c>
      <c r="H76" s="15">
        <v>75.83</v>
      </c>
      <c r="I76" s="15">
        <v>75.83</v>
      </c>
      <c r="J76" s="28">
        <v>0.25</v>
      </c>
      <c r="K76" s="15">
        <f t="shared" si="4"/>
        <v>94.787499999999994</v>
      </c>
      <c r="L76" s="17">
        <f t="shared" si="5"/>
        <v>19493.5635</v>
      </c>
    </row>
    <row r="77" spans="1:12" s="26" customFormat="1" ht="25.5">
      <c r="A77" s="29" t="s">
        <v>14</v>
      </c>
      <c r="B77" s="18" t="s">
        <v>167</v>
      </c>
      <c r="C77" s="18" t="s">
        <v>16</v>
      </c>
      <c r="D77" s="18" t="s">
        <v>155</v>
      </c>
      <c r="E77" s="30" t="s">
        <v>156</v>
      </c>
      <c r="F77" s="16">
        <v>549.73</v>
      </c>
      <c r="G77" s="18" t="s">
        <v>104</v>
      </c>
      <c r="H77" s="15">
        <v>17.350000000000001</v>
      </c>
      <c r="I77" s="15">
        <v>17.350000000000001</v>
      </c>
      <c r="J77" s="28">
        <v>0.25</v>
      </c>
      <c r="K77" s="15">
        <f t="shared" si="4"/>
        <v>21.6875</v>
      </c>
      <c r="L77" s="17">
        <f t="shared" si="5"/>
        <v>11923.643700000001</v>
      </c>
    </row>
    <row r="78" spans="1:12" s="26" customFormat="1" ht="25.5">
      <c r="A78" s="29" t="s">
        <v>14</v>
      </c>
      <c r="B78" s="18" t="s">
        <v>168</v>
      </c>
      <c r="C78" s="18" t="s">
        <v>16</v>
      </c>
      <c r="D78" s="18" t="s">
        <v>112</v>
      </c>
      <c r="E78" s="30" t="s">
        <v>113</v>
      </c>
      <c r="F78" s="16">
        <v>266.85000000000002</v>
      </c>
      <c r="G78" s="18" t="s">
        <v>104</v>
      </c>
      <c r="H78" s="15">
        <v>20.11</v>
      </c>
      <c r="I78" s="15">
        <v>20.11</v>
      </c>
      <c r="J78" s="28">
        <v>0.25</v>
      </c>
      <c r="K78" s="15">
        <f t="shared" si="4"/>
        <v>25.137499999999999</v>
      </c>
      <c r="L78" s="17">
        <f t="shared" si="5"/>
        <v>6708.6090000000004</v>
      </c>
    </row>
    <row r="79" spans="1:12" s="26" customFormat="1" ht="25.5">
      <c r="A79" s="29" t="s">
        <v>14</v>
      </c>
      <c r="B79" s="18" t="s">
        <v>169</v>
      </c>
      <c r="C79" s="18" t="s">
        <v>16</v>
      </c>
      <c r="D79" s="18" t="s">
        <v>124</v>
      </c>
      <c r="E79" s="30" t="s">
        <v>125</v>
      </c>
      <c r="F79" s="16">
        <v>15.42</v>
      </c>
      <c r="G79" s="18" t="s">
        <v>56</v>
      </c>
      <c r="H79" s="15">
        <v>846.24</v>
      </c>
      <c r="I79" s="15">
        <v>846.24</v>
      </c>
      <c r="J79" s="28">
        <v>0.25</v>
      </c>
      <c r="K79" s="15">
        <f t="shared" si="4"/>
        <v>1057.8</v>
      </c>
      <c r="L79" s="17">
        <f t="shared" si="5"/>
        <v>16311.276</v>
      </c>
    </row>
    <row r="80" spans="1:12" s="26" customFormat="1" ht="25.5">
      <c r="A80" s="29" t="s">
        <v>14</v>
      </c>
      <c r="B80" s="18" t="s">
        <v>170</v>
      </c>
      <c r="C80" s="18" t="s">
        <v>16</v>
      </c>
      <c r="D80" s="18" t="s">
        <v>96</v>
      </c>
      <c r="E80" s="30" t="s">
        <v>97</v>
      </c>
      <c r="F80" s="16">
        <v>7.65</v>
      </c>
      <c r="G80" s="18" t="s">
        <v>19</v>
      </c>
      <c r="H80" s="15">
        <v>41.12</v>
      </c>
      <c r="I80" s="15">
        <v>41.12</v>
      </c>
      <c r="J80" s="28">
        <v>0.25</v>
      </c>
      <c r="K80" s="15">
        <f t="shared" si="4"/>
        <v>51.4</v>
      </c>
      <c r="L80" s="17">
        <f t="shared" si="5"/>
        <v>393.21</v>
      </c>
    </row>
    <row r="81" spans="1:12" s="26" customFormat="1" ht="25.5">
      <c r="A81" s="29" t="s">
        <v>14</v>
      </c>
      <c r="B81" s="18" t="s">
        <v>171</v>
      </c>
      <c r="C81" s="18" t="s">
        <v>16</v>
      </c>
      <c r="D81" s="18" t="s">
        <v>149</v>
      </c>
      <c r="E81" s="27" t="s">
        <v>150</v>
      </c>
      <c r="F81" s="18">
        <v>45.89</v>
      </c>
      <c r="G81" s="18" t="s">
        <v>19</v>
      </c>
      <c r="H81" s="15">
        <v>75.83</v>
      </c>
      <c r="I81" s="15">
        <v>75.83</v>
      </c>
      <c r="J81" s="28">
        <v>0.25</v>
      </c>
      <c r="K81" s="18">
        <f t="shared" si="4"/>
        <v>94.787499999999994</v>
      </c>
      <c r="L81" s="17">
        <f t="shared" si="5"/>
        <v>4349.9131000000007</v>
      </c>
    </row>
    <row r="82" spans="1:12" s="26" customFormat="1" ht="25.5">
      <c r="A82" s="29" t="s">
        <v>14</v>
      </c>
      <c r="B82" s="18" t="s">
        <v>172</v>
      </c>
      <c r="C82" s="18" t="s">
        <v>16</v>
      </c>
      <c r="D82" s="18" t="s">
        <v>152</v>
      </c>
      <c r="E82" s="30" t="s">
        <v>153</v>
      </c>
      <c r="F82" s="16">
        <v>2.92</v>
      </c>
      <c r="G82" s="18" t="s">
        <v>104</v>
      </c>
      <c r="H82" s="15">
        <v>18.66</v>
      </c>
      <c r="I82" s="15">
        <v>18.66</v>
      </c>
      <c r="J82" s="28">
        <v>0.25</v>
      </c>
      <c r="K82" s="15">
        <f t="shared" si="4"/>
        <v>23.324999999999999</v>
      </c>
      <c r="L82" s="17">
        <f t="shared" si="5"/>
        <v>68.123599999999996</v>
      </c>
    </row>
    <row r="83" spans="1:12" s="26" customFormat="1" ht="25.5">
      <c r="A83" s="29" t="s">
        <v>14</v>
      </c>
      <c r="B83" s="18" t="s">
        <v>173</v>
      </c>
      <c r="C83" s="18" t="s">
        <v>16</v>
      </c>
      <c r="D83" s="18" t="s">
        <v>155</v>
      </c>
      <c r="E83" s="30" t="s">
        <v>156</v>
      </c>
      <c r="F83" s="16">
        <v>5.49</v>
      </c>
      <c r="G83" s="18" t="s">
        <v>104</v>
      </c>
      <c r="H83" s="15">
        <v>17.350000000000001</v>
      </c>
      <c r="I83" s="15">
        <v>17.350000000000001</v>
      </c>
      <c r="J83" s="28">
        <v>0.25</v>
      </c>
      <c r="K83" s="15">
        <f t="shared" si="4"/>
        <v>21.6875</v>
      </c>
      <c r="L83" s="17">
        <f t="shared" si="5"/>
        <v>119.07810000000001</v>
      </c>
    </row>
    <row r="84" spans="1:12" s="26" customFormat="1" ht="25.5">
      <c r="A84" s="29" t="s">
        <v>14</v>
      </c>
      <c r="B84" s="18" t="s">
        <v>174</v>
      </c>
      <c r="C84" s="18" t="s">
        <v>16</v>
      </c>
      <c r="D84" s="18" t="s">
        <v>158</v>
      </c>
      <c r="E84" s="30" t="s">
        <v>159</v>
      </c>
      <c r="F84" s="16">
        <v>132.28</v>
      </c>
      <c r="G84" s="18" t="s">
        <v>104</v>
      </c>
      <c r="H84" s="15">
        <v>15.48</v>
      </c>
      <c r="I84" s="15">
        <v>15.48</v>
      </c>
      <c r="J84" s="28">
        <v>0.25</v>
      </c>
      <c r="K84" s="15">
        <f t="shared" si="4"/>
        <v>19.350000000000001</v>
      </c>
      <c r="L84" s="17">
        <f t="shared" si="5"/>
        <v>2559.6180000000004</v>
      </c>
    </row>
    <row r="85" spans="1:12" s="26" customFormat="1" ht="25.5">
      <c r="A85" s="29" t="s">
        <v>14</v>
      </c>
      <c r="B85" s="18" t="s">
        <v>175</v>
      </c>
      <c r="C85" s="18" t="s">
        <v>16</v>
      </c>
      <c r="D85" s="18" t="s">
        <v>112</v>
      </c>
      <c r="E85" s="30" t="s">
        <v>113</v>
      </c>
      <c r="F85" s="16">
        <v>40.340000000000003</v>
      </c>
      <c r="G85" s="18" t="s">
        <v>104</v>
      </c>
      <c r="H85" s="15">
        <v>20.11</v>
      </c>
      <c r="I85" s="15">
        <v>20.11</v>
      </c>
      <c r="J85" s="28">
        <v>0.25</v>
      </c>
      <c r="K85" s="15">
        <f t="shared" si="4"/>
        <v>25.137499999999999</v>
      </c>
      <c r="L85" s="17">
        <f t="shared" si="5"/>
        <v>1014.1476000000001</v>
      </c>
    </row>
    <row r="86" spans="1:12" s="26" customFormat="1" ht="25.5">
      <c r="A86" s="29" t="s">
        <v>14</v>
      </c>
      <c r="B86" s="18" t="s">
        <v>176</v>
      </c>
      <c r="C86" s="18" t="s">
        <v>16</v>
      </c>
      <c r="D86" s="18" t="s">
        <v>124</v>
      </c>
      <c r="E86" s="30" t="s">
        <v>125</v>
      </c>
      <c r="F86" s="16">
        <v>4.59</v>
      </c>
      <c r="G86" s="18" t="s">
        <v>56</v>
      </c>
      <c r="H86" s="15">
        <v>846.24</v>
      </c>
      <c r="I86" s="15">
        <v>846.24</v>
      </c>
      <c r="J86" s="28">
        <v>0.25</v>
      </c>
      <c r="K86" s="15">
        <f t="shared" si="4"/>
        <v>1057.8</v>
      </c>
      <c r="L86" s="17">
        <f t="shared" si="5"/>
        <v>4855.3019999999997</v>
      </c>
    </row>
    <row r="87" spans="1:12" s="26" customFormat="1" ht="25.5">
      <c r="A87" s="29" t="s">
        <v>14</v>
      </c>
      <c r="B87" s="18" t="s">
        <v>177</v>
      </c>
      <c r="C87" s="18" t="s">
        <v>16</v>
      </c>
      <c r="D87" s="18" t="s">
        <v>115</v>
      </c>
      <c r="E87" s="30" t="s">
        <v>116</v>
      </c>
      <c r="F87" s="16">
        <v>22.53</v>
      </c>
      <c r="G87" s="18" t="s">
        <v>104</v>
      </c>
      <c r="H87" s="15">
        <v>13.16</v>
      </c>
      <c r="I87" s="15">
        <v>13.16</v>
      </c>
      <c r="J87" s="28">
        <v>0.25</v>
      </c>
      <c r="K87" s="15">
        <f t="shared" si="4"/>
        <v>16.45</v>
      </c>
      <c r="L87" s="17">
        <f t="shared" si="5"/>
        <v>370.61849999999998</v>
      </c>
    </row>
    <row r="88" spans="1:12" s="26" customFormat="1" ht="25.5">
      <c r="A88" s="29" t="s">
        <v>14</v>
      </c>
      <c r="B88" s="18" t="s">
        <v>180</v>
      </c>
      <c r="C88" s="18" t="s">
        <v>16</v>
      </c>
      <c r="D88" s="18" t="s">
        <v>178</v>
      </c>
      <c r="E88" s="30" t="s">
        <v>179</v>
      </c>
      <c r="F88" s="16">
        <v>25.01</v>
      </c>
      <c r="G88" s="18" t="s">
        <v>19</v>
      </c>
      <c r="H88" s="15">
        <v>152.22</v>
      </c>
      <c r="I88" s="15">
        <v>152.22</v>
      </c>
      <c r="J88" s="28">
        <v>0.25</v>
      </c>
      <c r="K88" s="15">
        <f t="shared" si="4"/>
        <v>190.27500000000001</v>
      </c>
      <c r="L88" s="17">
        <f t="shared" si="5"/>
        <v>4758.9028000000008</v>
      </c>
    </row>
    <row r="89" spans="1:12" s="26" customFormat="1" ht="25.5">
      <c r="A89" s="29" t="s">
        <v>14</v>
      </c>
      <c r="B89" s="18" t="s">
        <v>181</v>
      </c>
      <c r="C89" s="18" t="s">
        <v>16</v>
      </c>
      <c r="D89" s="18" t="s">
        <v>106</v>
      </c>
      <c r="E89" s="30" t="s">
        <v>107</v>
      </c>
      <c r="F89" s="16">
        <v>266.49</v>
      </c>
      <c r="G89" s="18" t="s">
        <v>104</v>
      </c>
      <c r="H89" s="15">
        <v>19.41</v>
      </c>
      <c r="I89" s="15">
        <v>19.41</v>
      </c>
      <c r="J89" s="28">
        <v>0.25</v>
      </c>
      <c r="K89" s="15">
        <f t="shared" si="4"/>
        <v>24.262499999999999</v>
      </c>
      <c r="L89" s="17">
        <f t="shared" si="5"/>
        <v>6465.0474000000004</v>
      </c>
    </row>
    <row r="90" spans="1:12" s="26" customFormat="1" ht="25.5">
      <c r="A90" s="29" t="s">
        <v>14</v>
      </c>
      <c r="B90" s="18" t="s">
        <v>184</v>
      </c>
      <c r="C90" s="18" t="s">
        <v>16</v>
      </c>
      <c r="D90" s="18" t="s">
        <v>182</v>
      </c>
      <c r="E90" s="30" t="s">
        <v>183</v>
      </c>
      <c r="F90" s="16">
        <v>2.87</v>
      </c>
      <c r="G90" s="18" t="s">
        <v>56</v>
      </c>
      <c r="H90" s="15">
        <v>732.71</v>
      </c>
      <c r="I90" s="15">
        <v>732.71</v>
      </c>
      <c r="J90" s="28">
        <v>0.25</v>
      </c>
      <c r="K90" s="15">
        <f t="shared" si="4"/>
        <v>915.88750000000005</v>
      </c>
      <c r="L90" s="17">
        <f t="shared" si="5"/>
        <v>2628.6043</v>
      </c>
    </row>
    <row r="91" spans="1:12" s="26" customFormat="1" ht="25.5">
      <c r="A91" s="29" t="s">
        <v>14</v>
      </c>
      <c r="B91" s="18" t="s">
        <v>185</v>
      </c>
      <c r="C91" s="18" t="s">
        <v>16</v>
      </c>
      <c r="D91" s="18" t="s">
        <v>96</v>
      </c>
      <c r="E91" s="30" t="s">
        <v>97</v>
      </c>
      <c r="F91" s="16">
        <v>1.6</v>
      </c>
      <c r="G91" s="18" t="s">
        <v>19</v>
      </c>
      <c r="H91" s="15">
        <v>41.12</v>
      </c>
      <c r="I91" s="15">
        <v>41.12</v>
      </c>
      <c r="J91" s="28">
        <v>0.25</v>
      </c>
      <c r="K91" s="15">
        <f t="shared" si="4"/>
        <v>51.4</v>
      </c>
      <c r="L91" s="17">
        <f t="shared" si="5"/>
        <v>82.240000000000009</v>
      </c>
    </row>
    <row r="92" spans="1:12" s="26" customFormat="1" ht="25.5">
      <c r="A92" s="29" t="s">
        <v>14</v>
      </c>
      <c r="B92" s="18" t="s">
        <v>186</v>
      </c>
      <c r="C92" s="18" t="s">
        <v>16</v>
      </c>
      <c r="D92" s="18" t="s">
        <v>99</v>
      </c>
      <c r="E92" s="30" t="s">
        <v>100</v>
      </c>
      <c r="F92" s="16">
        <v>9.6</v>
      </c>
      <c r="G92" s="18" t="s">
        <v>19</v>
      </c>
      <c r="H92" s="15">
        <v>87.72</v>
      </c>
      <c r="I92" s="15">
        <v>87.72</v>
      </c>
      <c r="J92" s="28">
        <v>0.25</v>
      </c>
      <c r="K92" s="15">
        <f t="shared" si="4"/>
        <v>109.65</v>
      </c>
      <c r="L92" s="17">
        <f t="shared" si="5"/>
        <v>1052.6400000000001</v>
      </c>
    </row>
    <row r="93" spans="1:12" s="26" customFormat="1" ht="25.5">
      <c r="A93" s="29" t="s">
        <v>14</v>
      </c>
      <c r="B93" s="18" t="s">
        <v>187</v>
      </c>
      <c r="C93" s="18" t="s">
        <v>16</v>
      </c>
      <c r="D93" s="18" t="s">
        <v>158</v>
      </c>
      <c r="E93" s="30" t="s">
        <v>159</v>
      </c>
      <c r="F93" s="16">
        <v>22.46</v>
      </c>
      <c r="G93" s="18" t="s">
        <v>104</v>
      </c>
      <c r="H93" s="15">
        <v>15.48</v>
      </c>
      <c r="I93" s="15">
        <v>15.48</v>
      </c>
      <c r="J93" s="28">
        <v>0.25</v>
      </c>
      <c r="K93" s="15">
        <f t="shared" si="4"/>
        <v>19.350000000000001</v>
      </c>
      <c r="L93" s="17">
        <f t="shared" si="5"/>
        <v>434.60100000000006</v>
      </c>
    </row>
    <row r="94" spans="1:12" s="26" customFormat="1" ht="25.5">
      <c r="A94" s="29" t="s">
        <v>14</v>
      </c>
      <c r="B94" s="18" t="s">
        <v>188</v>
      </c>
      <c r="C94" s="18" t="s">
        <v>16</v>
      </c>
      <c r="D94" s="18" t="s">
        <v>112</v>
      </c>
      <c r="E94" s="30" t="s">
        <v>113</v>
      </c>
      <c r="F94" s="16">
        <v>10.58</v>
      </c>
      <c r="G94" s="18" t="s">
        <v>104</v>
      </c>
      <c r="H94" s="15">
        <v>20.11</v>
      </c>
      <c r="I94" s="15">
        <v>20.11</v>
      </c>
      <c r="J94" s="28">
        <v>0.25</v>
      </c>
      <c r="K94" s="15">
        <f t="shared" si="4"/>
        <v>25.137499999999999</v>
      </c>
      <c r="L94" s="17">
        <f t="shared" si="5"/>
        <v>265.9812</v>
      </c>
    </row>
    <row r="95" spans="1:12" s="26" customFormat="1" ht="25.5">
      <c r="A95" s="29" t="s">
        <v>14</v>
      </c>
      <c r="B95" s="18" t="s">
        <v>1705</v>
      </c>
      <c r="C95" s="18" t="s">
        <v>16</v>
      </c>
      <c r="D95" s="18" t="s">
        <v>124</v>
      </c>
      <c r="E95" s="27" t="s">
        <v>125</v>
      </c>
      <c r="F95" s="18">
        <v>0.96</v>
      </c>
      <c r="G95" s="18" t="s">
        <v>56</v>
      </c>
      <c r="H95" s="15">
        <v>846.24</v>
      </c>
      <c r="I95" s="15">
        <v>846.24</v>
      </c>
      <c r="J95" s="28">
        <v>0.25</v>
      </c>
      <c r="K95" s="18">
        <f t="shared" si="4"/>
        <v>1057.8</v>
      </c>
      <c r="L95" s="17">
        <f t="shared" si="5"/>
        <v>1015.4879999999999</v>
      </c>
    </row>
    <row r="96" spans="1:12" s="26" customFormat="1">
      <c r="A96" s="31" t="s">
        <v>11</v>
      </c>
      <c r="B96" s="25" t="s">
        <v>189</v>
      </c>
      <c r="C96" s="25"/>
      <c r="D96" s="25"/>
      <c r="E96" s="33" t="s">
        <v>190</v>
      </c>
      <c r="F96" s="19"/>
      <c r="G96" s="25"/>
      <c r="H96" s="15"/>
      <c r="I96" s="15"/>
      <c r="J96" s="32"/>
      <c r="K96" s="20"/>
      <c r="L96" s="22">
        <f>SUBTOTAL(9,L97:L152)</f>
        <v>2426230.5669999993</v>
      </c>
    </row>
    <row r="97" spans="1:12" s="26" customFormat="1" ht="38.25">
      <c r="A97" s="29" t="s">
        <v>14</v>
      </c>
      <c r="B97" s="18" t="s">
        <v>191</v>
      </c>
      <c r="C97" s="18" t="s">
        <v>16</v>
      </c>
      <c r="D97" s="18" t="s">
        <v>192</v>
      </c>
      <c r="E97" s="30" t="s">
        <v>193</v>
      </c>
      <c r="F97" s="16">
        <v>1134.1400000000001</v>
      </c>
      <c r="G97" s="18" t="s">
        <v>19</v>
      </c>
      <c r="H97" s="15">
        <v>57.5</v>
      </c>
      <c r="I97" s="15">
        <v>57.5</v>
      </c>
      <c r="J97" s="28">
        <v>0.25</v>
      </c>
      <c r="K97" s="15">
        <f t="shared" ref="K97:K152" si="7">ROUND(I97,2)+(ROUND(I97,2)*J97)</f>
        <v>71.875</v>
      </c>
      <c r="L97" s="17">
        <f t="shared" ref="L97:L152" si="8">ROUND(K97,2)*F97</f>
        <v>81521.983200000002</v>
      </c>
    </row>
    <row r="98" spans="1:12" s="26" customFormat="1" ht="25.5">
      <c r="A98" s="29" t="s">
        <v>14</v>
      </c>
      <c r="B98" s="18" t="s">
        <v>194</v>
      </c>
      <c r="C98" s="18" t="s">
        <v>16</v>
      </c>
      <c r="D98" s="18" t="s">
        <v>195</v>
      </c>
      <c r="E98" s="30" t="s">
        <v>196</v>
      </c>
      <c r="F98" s="16">
        <v>22.25</v>
      </c>
      <c r="G98" s="18" t="s">
        <v>104</v>
      </c>
      <c r="H98" s="15">
        <v>16.03</v>
      </c>
      <c r="I98" s="15">
        <v>16.03</v>
      </c>
      <c r="J98" s="28">
        <v>0.25</v>
      </c>
      <c r="K98" s="15">
        <f t="shared" si="7"/>
        <v>20.037500000000001</v>
      </c>
      <c r="L98" s="17">
        <f t="shared" si="8"/>
        <v>445.89</v>
      </c>
    </row>
    <row r="99" spans="1:12" s="26" customFormat="1" ht="25.5">
      <c r="A99" s="29" t="s">
        <v>14</v>
      </c>
      <c r="B99" s="18" t="s">
        <v>197</v>
      </c>
      <c r="C99" s="18" t="s">
        <v>16</v>
      </c>
      <c r="D99" s="18" t="s">
        <v>198</v>
      </c>
      <c r="E99" s="30" t="s">
        <v>199</v>
      </c>
      <c r="F99" s="16">
        <v>2617.21</v>
      </c>
      <c r="G99" s="18" t="s">
        <v>104</v>
      </c>
      <c r="H99" s="15">
        <v>13.49</v>
      </c>
      <c r="I99" s="15">
        <v>13.49</v>
      </c>
      <c r="J99" s="28">
        <v>0.25</v>
      </c>
      <c r="K99" s="15">
        <f t="shared" si="7"/>
        <v>16.862500000000001</v>
      </c>
      <c r="L99" s="17">
        <f t="shared" si="8"/>
        <v>44126.160599999996</v>
      </c>
    </row>
    <row r="100" spans="1:12" s="26" customFormat="1" ht="25.5">
      <c r="A100" s="29" t="s">
        <v>14</v>
      </c>
      <c r="B100" s="18" t="s">
        <v>200</v>
      </c>
      <c r="C100" s="18" t="s">
        <v>16</v>
      </c>
      <c r="D100" s="18" t="s">
        <v>201</v>
      </c>
      <c r="E100" s="30" t="s">
        <v>202</v>
      </c>
      <c r="F100" s="16">
        <v>1561.51</v>
      </c>
      <c r="G100" s="18" t="s">
        <v>104</v>
      </c>
      <c r="H100" s="15">
        <v>11.37</v>
      </c>
      <c r="I100" s="15">
        <v>11.37</v>
      </c>
      <c r="J100" s="28">
        <v>0.25</v>
      </c>
      <c r="K100" s="15">
        <f t="shared" si="7"/>
        <v>14.212499999999999</v>
      </c>
      <c r="L100" s="17">
        <f t="shared" si="8"/>
        <v>22189.057100000002</v>
      </c>
    </row>
    <row r="101" spans="1:12" s="26" customFormat="1" ht="25.5">
      <c r="A101" s="29" t="s">
        <v>14</v>
      </c>
      <c r="B101" s="18" t="s">
        <v>203</v>
      </c>
      <c r="C101" s="18" t="s">
        <v>16</v>
      </c>
      <c r="D101" s="18" t="s">
        <v>204</v>
      </c>
      <c r="E101" s="30" t="s">
        <v>205</v>
      </c>
      <c r="F101" s="16">
        <v>1678.17</v>
      </c>
      <c r="G101" s="18" t="s">
        <v>104</v>
      </c>
      <c r="H101" s="15">
        <v>11.01</v>
      </c>
      <c r="I101" s="15">
        <v>11.01</v>
      </c>
      <c r="J101" s="28">
        <v>0.25</v>
      </c>
      <c r="K101" s="15">
        <f t="shared" si="7"/>
        <v>13.762499999999999</v>
      </c>
      <c r="L101" s="17">
        <f t="shared" si="8"/>
        <v>23091.619200000001</v>
      </c>
    </row>
    <row r="102" spans="1:12" s="26" customFormat="1" ht="25.5">
      <c r="A102" s="29" t="s">
        <v>14</v>
      </c>
      <c r="B102" s="18" t="s">
        <v>206</v>
      </c>
      <c r="C102" s="18" t="s">
        <v>16</v>
      </c>
      <c r="D102" s="18" t="s">
        <v>207</v>
      </c>
      <c r="E102" s="30" t="s">
        <v>208</v>
      </c>
      <c r="F102" s="16">
        <v>126.75</v>
      </c>
      <c r="G102" s="18" t="s">
        <v>104</v>
      </c>
      <c r="H102" s="15">
        <v>12.55</v>
      </c>
      <c r="I102" s="15">
        <v>12.55</v>
      </c>
      <c r="J102" s="28">
        <v>0.25</v>
      </c>
      <c r="K102" s="15">
        <f t="shared" si="7"/>
        <v>15.6875</v>
      </c>
      <c r="L102" s="17">
        <f t="shared" si="8"/>
        <v>1988.7075</v>
      </c>
    </row>
    <row r="103" spans="1:12" s="26" customFormat="1" ht="25.5">
      <c r="A103" s="29" t="s">
        <v>14</v>
      </c>
      <c r="B103" s="18" t="s">
        <v>209</v>
      </c>
      <c r="C103" s="18" t="s">
        <v>16</v>
      </c>
      <c r="D103" s="18" t="s">
        <v>210</v>
      </c>
      <c r="E103" s="30" t="s">
        <v>211</v>
      </c>
      <c r="F103" s="16">
        <v>1986.78</v>
      </c>
      <c r="G103" s="18" t="s">
        <v>104</v>
      </c>
      <c r="H103" s="15">
        <v>16.940000000000001</v>
      </c>
      <c r="I103" s="15">
        <v>16.940000000000001</v>
      </c>
      <c r="J103" s="28">
        <v>0.25</v>
      </c>
      <c r="K103" s="15">
        <f t="shared" si="7"/>
        <v>21.175000000000001</v>
      </c>
      <c r="L103" s="17">
        <f t="shared" si="8"/>
        <v>42080.000399999997</v>
      </c>
    </row>
    <row r="104" spans="1:12" s="26" customFormat="1" ht="25.5">
      <c r="A104" s="29" t="s">
        <v>14</v>
      </c>
      <c r="B104" s="18" t="s">
        <v>212</v>
      </c>
      <c r="C104" s="18" t="s">
        <v>28</v>
      </c>
      <c r="D104" s="18" t="s">
        <v>213</v>
      </c>
      <c r="E104" s="30" t="s">
        <v>214</v>
      </c>
      <c r="F104" s="16">
        <v>79.69</v>
      </c>
      <c r="G104" s="18" t="s">
        <v>56</v>
      </c>
      <c r="H104" s="15">
        <v>786.61</v>
      </c>
      <c r="I104" s="15">
        <v>786.61</v>
      </c>
      <c r="J104" s="28">
        <v>0.25</v>
      </c>
      <c r="K104" s="15">
        <f t="shared" si="7"/>
        <v>983.26250000000005</v>
      </c>
      <c r="L104" s="17">
        <f t="shared" si="8"/>
        <v>78355.989399999991</v>
      </c>
    </row>
    <row r="105" spans="1:12" s="26" customFormat="1" ht="38.25">
      <c r="A105" s="29" t="s">
        <v>14</v>
      </c>
      <c r="B105" s="18" t="s">
        <v>215</v>
      </c>
      <c r="C105" s="18" t="s">
        <v>16</v>
      </c>
      <c r="D105" s="18" t="s">
        <v>192</v>
      </c>
      <c r="E105" s="30" t="s">
        <v>193</v>
      </c>
      <c r="F105" s="16">
        <v>115.71</v>
      </c>
      <c r="G105" s="18" t="s">
        <v>19</v>
      </c>
      <c r="H105" s="15">
        <v>57.5</v>
      </c>
      <c r="I105" s="15">
        <v>57.5</v>
      </c>
      <c r="J105" s="28">
        <v>0.25</v>
      </c>
      <c r="K105" s="15">
        <f t="shared" si="7"/>
        <v>71.875</v>
      </c>
      <c r="L105" s="17">
        <f t="shared" si="8"/>
        <v>8317.2347999999984</v>
      </c>
    </row>
    <row r="106" spans="1:12" s="26" customFormat="1" ht="25.5">
      <c r="A106" s="29" t="s">
        <v>14</v>
      </c>
      <c r="B106" s="18" t="s">
        <v>216</v>
      </c>
      <c r="C106" s="18" t="s">
        <v>16</v>
      </c>
      <c r="D106" s="18" t="s">
        <v>198</v>
      </c>
      <c r="E106" s="30" t="s">
        <v>199</v>
      </c>
      <c r="F106" s="16">
        <v>624.4</v>
      </c>
      <c r="G106" s="18" t="s">
        <v>104</v>
      </c>
      <c r="H106" s="15">
        <v>13.49</v>
      </c>
      <c r="I106" s="15">
        <v>13.49</v>
      </c>
      <c r="J106" s="28">
        <v>0.25</v>
      </c>
      <c r="K106" s="15">
        <f t="shared" si="7"/>
        <v>16.862500000000001</v>
      </c>
      <c r="L106" s="17">
        <f t="shared" si="8"/>
        <v>10527.384</v>
      </c>
    </row>
    <row r="107" spans="1:12" s="26" customFormat="1" ht="25.5">
      <c r="A107" s="29" t="s">
        <v>14</v>
      </c>
      <c r="B107" s="18" t="s">
        <v>217</v>
      </c>
      <c r="C107" s="18" t="s">
        <v>16</v>
      </c>
      <c r="D107" s="18" t="s">
        <v>210</v>
      </c>
      <c r="E107" s="30" t="s">
        <v>211</v>
      </c>
      <c r="F107" s="16">
        <v>156.75</v>
      </c>
      <c r="G107" s="18" t="s">
        <v>104</v>
      </c>
      <c r="H107" s="15">
        <v>16.940000000000001</v>
      </c>
      <c r="I107" s="15">
        <v>16.940000000000001</v>
      </c>
      <c r="J107" s="28">
        <v>0.25</v>
      </c>
      <c r="K107" s="15">
        <f t="shared" si="7"/>
        <v>21.175000000000001</v>
      </c>
      <c r="L107" s="17">
        <f t="shared" si="8"/>
        <v>3319.9650000000001</v>
      </c>
    </row>
    <row r="108" spans="1:12" s="26" customFormat="1" ht="25.5">
      <c r="A108" s="29" t="s">
        <v>14</v>
      </c>
      <c r="B108" s="18" t="s">
        <v>218</v>
      </c>
      <c r="C108" s="18" t="s">
        <v>28</v>
      </c>
      <c r="D108" s="18" t="s">
        <v>213</v>
      </c>
      <c r="E108" s="30" t="s">
        <v>214</v>
      </c>
      <c r="F108" s="16">
        <v>5.65</v>
      </c>
      <c r="G108" s="18" t="s">
        <v>56</v>
      </c>
      <c r="H108" s="15">
        <v>786.61</v>
      </c>
      <c r="I108" s="15">
        <v>786.61</v>
      </c>
      <c r="J108" s="28">
        <v>0.25</v>
      </c>
      <c r="K108" s="15">
        <f t="shared" si="7"/>
        <v>983.26250000000005</v>
      </c>
      <c r="L108" s="17">
        <f t="shared" si="8"/>
        <v>5555.4189999999999</v>
      </c>
    </row>
    <row r="109" spans="1:12" s="26" customFormat="1" ht="38.25">
      <c r="A109" s="29" t="s">
        <v>14</v>
      </c>
      <c r="B109" s="18" t="s">
        <v>219</v>
      </c>
      <c r="C109" s="18" t="s">
        <v>16</v>
      </c>
      <c r="D109" s="18" t="s">
        <v>192</v>
      </c>
      <c r="E109" s="30" t="s">
        <v>193</v>
      </c>
      <c r="F109" s="16">
        <v>16</v>
      </c>
      <c r="G109" s="18" t="s">
        <v>19</v>
      </c>
      <c r="H109" s="15">
        <v>57.5</v>
      </c>
      <c r="I109" s="15">
        <v>57.5</v>
      </c>
      <c r="J109" s="28">
        <v>0.25</v>
      </c>
      <c r="K109" s="15">
        <f t="shared" si="7"/>
        <v>71.875</v>
      </c>
      <c r="L109" s="17">
        <f t="shared" si="8"/>
        <v>1150.08</v>
      </c>
    </row>
    <row r="110" spans="1:12" s="26" customFormat="1" ht="25.5">
      <c r="A110" s="29" t="s">
        <v>14</v>
      </c>
      <c r="B110" s="18" t="s">
        <v>220</v>
      </c>
      <c r="C110" s="18" t="s">
        <v>16</v>
      </c>
      <c r="D110" s="18" t="s">
        <v>198</v>
      </c>
      <c r="E110" s="30" t="s">
        <v>199</v>
      </c>
      <c r="F110" s="16">
        <v>79.45</v>
      </c>
      <c r="G110" s="18" t="s">
        <v>104</v>
      </c>
      <c r="H110" s="15">
        <v>13.49</v>
      </c>
      <c r="I110" s="15">
        <v>13.49</v>
      </c>
      <c r="J110" s="28">
        <v>0.25</v>
      </c>
      <c r="K110" s="15">
        <f t="shared" si="7"/>
        <v>16.862500000000001</v>
      </c>
      <c r="L110" s="17">
        <f t="shared" si="8"/>
        <v>1339.527</v>
      </c>
    </row>
    <row r="111" spans="1:12" s="26" customFormat="1" ht="25.5">
      <c r="A111" s="29" t="s">
        <v>14</v>
      </c>
      <c r="B111" s="18" t="s">
        <v>221</v>
      </c>
      <c r="C111" s="18" t="s">
        <v>16</v>
      </c>
      <c r="D111" s="18" t="s">
        <v>210</v>
      </c>
      <c r="E111" s="30" t="s">
        <v>211</v>
      </c>
      <c r="F111" s="16">
        <v>27.61</v>
      </c>
      <c r="G111" s="18" t="s">
        <v>104</v>
      </c>
      <c r="H111" s="15">
        <v>16.940000000000001</v>
      </c>
      <c r="I111" s="15">
        <v>16.940000000000001</v>
      </c>
      <c r="J111" s="28">
        <v>0.25</v>
      </c>
      <c r="K111" s="15">
        <f t="shared" si="7"/>
        <v>21.175000000000001</v>
      </c>
      <c r="L111" s="17">
        <f t="shared" si="8"/>
        <v>584.77980000000002</v>
      </c>
    </row>
    <row r="112" spans="1:12" s="26" customFormat="1" ht="25.5">
      <c r="A112" s="29" t="s">
        <v>14</v>
      </c>
      <c r="B112" s="18" t="s">
        <v>222</v>
      </c>
      <c r="C112" s="18" t="s">
        <v>28</v>
      </c>
      <c r="D112" s="18" t="s">
        <v>213</v>
      </c>
      <c r="E112" s="30" t="s">
        <v>214</v>
      </c>
      <c r="F112" s="16">
        <v>1.0900000000000001</v>
      </c>
      <c r="G112" s="18" t="s">
        <v>56</v>
      </c>
      <c r="H112" s="15">
        <v>786.61</v>
      </c>
      <c r="I112" s="15">
        <v>786.61</v>
      </c>
      <c r="J112" s="28">
        <v>0.25</v>
      </c>
      <c r="K112" s="15">
        <f t="shared" si="7"/>
        <v>983.26250000000005</v>
      </c>
      <c r="L112" s="17">
        <f t="shared" si="8"/>
        <v>1071.7534000000001</v>
      </c>
    </row>
    <row r="113" spans="1:12" s="26" customFormat="1" ht="38.25">
      <c r="A113" s="29" t="s">
        <v>14</v>
      </c>
      <c r="B113" s="18" t="s">
        <v>223</v>
      </c>
      <c r="C113" s="18" t="s">
        <v>16</v>
      </c>
      <c r="D113" s="18" t="s">
        <v>224</v>
      </c>
      <c r="E113" s="30" t="s">
        <v>225</v>
      </c>
      <c r="F113" s="16">
        <v>1515.88</v>
      </c>
      <c r="G113" s="18" t="s">
        <v>19</v>
      </c>
      <c r="H113" s="15">
        <v>75.91</v>
      </c>
      <c r="I113" s="15">
        <v>75.91</v>
      </c>
      <c r="J113" s="28">
        <v>0.25</v>
      </c>
      <c r="K113" s="15">
        <f t="shared" si="7"/>
        <v>94.887499999999989</v>
      </c>
      <c r="L113" s="17">
        <f t="shared" si="8"/>
        <v>143841.85320000001</v>
      </c>
    </row>
    <row r="114" spans="1:12" s="26" customFormat="1" ht="25.5">
      <c r="A114" s="29" t="s">
        <v>14</v>
      </c>
      <c r="B114" s="18" t="s">
        <v>226</v>
      </c>
      <c r="C114" s="18" t="s">
        <v>16</v>
      </c>
      <c r="D114" s="18" t="s">
        <v>195</v>
      </c>
      <c r="E114" s="30" t="s">
        <v>196</v>
      </c>
      <c r="F114" s="16">
        <v>342.25</v>
      </c>
      <c r="G114" s="18" t="s">
        <v>104</v>
      </c>
      <c r="H114" s="15">
        <v>16.03</v>
      </c>
      <c r="I114" s="15">
        <v>16.03</v>
      </c>
      <c r="J114" s="28">
        <v>0.25</v>
      </c>
      <c r="K114" s="15">
        <f t="shared" si="7"/>
        <v>20.037500000000001</v>
      </c>
      <c r="L114" s="17">
        <f t="shared" si="8"/>
        <v>6858.69</v>
      </c>
    </row>
    <row r="115" spans="1:12" s="26" customFormat="1" ht="25.5">
      <c r="A115" s="29" t="s">
        <v>14</v>
      </c>
      <c r="B115" s="18" t="s">
        <v>227</v>
      </c>
      <c r="C115" s="18" t="s">
        <v>16</v>
      </c>
      <c r="D115" s="18" t="s">
        <v>228</v>
      </c>
      <c r="E115" s="30" t="s">
        <v>229</v>
      </c>
      <c r="F115" s="16">
        <v>1414.39</v>
      </c>
      <c r="G115" s="18" t="s">
        <v>104</v>
      </c>
      <c r="H115" s="15">
        <v>15.1</v>
      </c>
      <c r="I115" s="15">
        <v>15.1</v>
      </c>
      <c r="J115" s="28">
        <v>0.25</v>
      </c>
      <c r="K115" s="15">
        <f t="shared" si="7"/>
        <v>18.875</v>
      </c>
      <c r="L115" s="17">
        <f t="shared" si="8"/>
        <v>26703.683199999999</v>
      </c>
    </row>
    <row r="116" spans="1:12" s="26" customFormat="1" ht="25.5">
      <c r="A116" s="29" t="s">
        <v>14</v>
      </c>
      <c r="B116" s="18" t="s">
        <v>230</v>
      </c>
      <c r="C116" s="18" t="s">
        <v>16</v>
      </c>
      <c r="D116" s="18" t="s">
        <v>198</v>
      </c>
      <c r="E116" s="30" t="s">
        <v>199</v>
      </c>
      <c r="F116" s="16">
        <v>2127.16</v>
      </c>
      <c r="G116" s="18" t="s">
        <v>104</v>
      </c>
      <c r="H116" s="15">
        <v>13.49</v>
      </c>
      <c r="I116" s="15">
        <v>13.49</v>
      </c>
      <c r="J116" s="28">
        <v>0.25</v>
      </c>
      <c r="K116" s="15">
        <f t="shared" si="7"/>
        <v>16.862500000000001</v>
      </c>
      <c r="L116" s="17">
        <f t="shared" si="8"/>
        <v>35863.917599999993</v>
      </c>
    </row>
    <row r="117" spans="1:12" s="26" customFormat="1" ht="25.5">
      <c r="A117" s="29" t="s">
        <v>14</v>
      </c>
      <c r="B117" s="18" t="s">
        <v>231</v>
      </c>
      <c r="C117" s="18" t="s">
        <v>16</v>
      </c>
      <c r="D117" s="18" t="s">
        <v>201</v>
      </c>
      <c r="E117" s="30" t="s">
        <v>202</v>
      </c>
      <c r="F117" s="16">
        <v>2197.08</v>
      </c>
      <c r="G117" s="18" t="s">
        <v>104</v>
      </c>
      <c r="H117" s="15">
        <v>11.37</v>
      </c>
      <c r="I117" s="15">
        <v>11.37</v>
      </c>
      <c r="J117" s="28">
        <v>0.25</v>
      </c>
      <c r="K117" s="15">
        <f t="shared" si="7"/>
        <v>14.212499999999999</v>
      </c>
      <c r="L117" s="17">
        <f t="shared" si="8"/>
        <v>31220.506799999999</v>
      </c>
    </row>
    <row r="118" spans="1:12" s="26" customFormat="1" ht="25.5">
      <c r="A118" s="29" t="s">
        <v>14</v>
      </c>
      <c r="B118" s="18" t="s">
        <v>232</v>
      </c>
      <c r="C118" s="18" t="s">
        <v>16</v>
      </c>
      <c r="D118" s="18" t="s">
        <v>204</v>
      </c>
      <c r="E118" s="30" t="s">
        <v>205</v>
      </c>
      <c r="F118" s="16">
        <v>1145.3800000000001</v>
      </c>
      <c r="G118" s="18" t="s">
        <v>104</v>
      </c>
      <c r="H118" s="15">
        <v>11.01</v>
      </c>
      <c r="I118" s="15">
        <v>11.01</v>
      </c>
      <c r="J118" s="28">
        <v>0.25</v>
      </c>
      <c r="K118" s="15">
        <f t="shared" si="7"/>
        <v>13.762499999999999</v>
      </c>
      <c r="L118" s="17">
        <f t="shared" si="8"/>
        <v>15760.428800000002</v>
      </c>
    </row>
    <row r="119" spans="1:12" s="26" customFormat="1" ht="25.5">
      <c r="A119" s="29" t="s">
        <v>14</v>
      </c>
      <c r="B119" s="18" t="s">
        <v>233</v>
      </c>
      <c r="C119" s="18" t="s">
        <v>16</v>
      </c>
      <c r="D119" s="18" t="s">
        <v>207</v>
      </c>
      <c r="E119" s="30" t="s">
        <v>208</v>
      </c>
      <c r="F119" s="16">
        <v>343.42</v>
      </c>
      <c r="G119" s="18" t="s">
        <v>104</v>
      </c>
      <c r="H119" s="15">
        <v>12.55</v>
      </c>
      <c r="I119" s="15">
        <v>12.55</v>
      </c>
      <c r="J119" s="28">
        <v>0.25</v>
      </c>
      <c r="K119" s="15">
        <f t="shared" si="7"/>
        <v>15.6875</v>
      </c>
      <c r="L119" s="17">
        <f t="shared" si="8"/>
        <v>5388.2597999999998</v>
      </c>
    </row>
    <row r="120" spans="1:12" s="26" customFormat="1" ht="25.5">
      <c r="A120" s="29" t="s">
        <v>14</v>
      </c>
      <c r="B120" s="18" t="s">
        <v>234</v>
      </c>
      <c r="C120" s="18" t="s">
        <v>16</v>
      </c>
      <c r="D120" s="18" t="s">
        <v>210</v>
      </c>
      <c r="E120" s="30" t="s">
        <v>211</v>
      </c>
      <c r="F120" s="16">
        <v>2107.11</v>
      </c>
      <c r="G120" s="18" t="s">
        <v>104</v>
      </c>
      <c r="H120" s="15">
        <v>16.940000000000001</v>
      </c>
      <c r="I120" s="15">
        <v>16.940000000000001</v>
      </c>
      <c r="J120" s="28">
        <v>0.25</v>
      </c>
      <c r="K120" s="15">
        <f t="shared" si="7"/>
        <v>21.175000000000001</v>
      </c>
      <c r="L120" s="17">
        <f t="shared" si="8"/>
        <v>44628.589800000002</v>
      </c>
    </row>
    <row r="121" spans="1:12" s="26" customFormat="1" ht="25.5">
      <c r="A121" s="29" t="s">
        <v>14</v>
      </c>
      <c r="B121" s="18" t="s">
        <v>235</v>
      </c>
      <c r="C121" s="18" t="s">
        <v>28</v>
      </c>
      <c r="D121" s="18" t="s">
        <v>236</v>
      </c>
      <c r="E121" s="30" t="s">
        <v>237</v>
      </c>
      <c r="F121" s="16">
        <v>112.27</v>
      </c>
      <c r="G121" s="18" t="s">
        <v>56</v>
      </c>
      <c r="H121" s="15">
        <v>787.42</v>
      </c>
      <c r="I121" s="15">
        <v>787.42</v>
      </c>
      <c r="J121" s="28">
        <v>0.25</v>
      </c>
      <c r="K121" s="15">
        <f t="shared" si="7"/>
        <v>984.27499999999998</v>
      </c>
      <c r="L121" s="17">
        <f t="shared" si="8"/>
        <v>110505.11559999999</v>
      </c>
    </row>
    <row r="122" spans="1:12" s="26" customFormat="1" ht="38.25">
      <c r="A122" s="29" t="s">
        <v>14</v>
      </c>
      <c r="B122" s="18" t="s">
        <v>238</v>
      </c>
      <c r="C122" s="18" t="s">
        <v>16</v>
      </c>
      <c r="D122" s="18" t="s">
        <v>224</v>
      </c>
      <c r="E122" s="30" t="s">
        <v>225</v>
      </c>
      <c r="F122" s="16">
        <v>1095.93</v>
      </c>
      <c r="G122" s="18" t="s">
        <v>19</v>
      </c>
      <c r="H122" s="15">
        <v>75.91</v>
      </c>
      <c r="I122" s="15">
        <v>75.91</v>
      </c>
      <c r="J122" s="28">
        <v>0.25</v>
      </c>
      <c r="K122" s="15">
        <f t="shared" si="7"/>
        <v>94.887499999999989</v>
      </c>
      <c r="L122" s="17">
        <f t="shared" si="8"/>
        <v>103992.79770000001</v>
      </c>
    </row>
    <row r="123" spans="1:12" s="26" customFormat="1" ht="25.5">
      <c r="A123" s="29" t="s">
        <v>14</v>
      </c>
      <c r="B123" s="18" t="s">
        <v>239</v>
      </c>
      <c r="C123" s="18" t="s">
        <v>16</v>
      </c>
      <c r="D123" s="18" t="s">
        <v>228</v>
      </c>
      <c r="E123" s="30" t="s">
        <v>229</v>
      </c>
      <c r="F123" s="16">
        <v>525.94000000000005</v>
      </c>
      <c r="G123" s="18" t="s">
        <v>104</v>
      </c>
      <c r="H123" s="15">
        <v>15.1</v>
      </c>
      <c r="I123" s="15">
        <v>15.1</v>
      </c>
      <c r="J123" s="28">
        <v>0.25</v>
      </c>
      <c r="K123" s="15">
        <f t="shared" si="7"/>
        <v>18.875</v>
      </c>
      <c r="L123" s="17">
        <f t="shared" si="8"/>
        <v>9929.7471999999998</v>
      </c>
    </row>
    <row r="124" spans="1:12" s="26" customFormat="1" ht="25.5">
      <c r="A124" s="29" t="s">
        <v>14</v>
      </c>
      <c r="B124" s="18" t="s">
        <v>240</v>
      </c>
      <c r="C124" s="18" t="s">
        <v>16</v>
      </c>
      <c r="D124" s="18" t="s">
        <v>198</v>
      </c>
      <c r="E124" s="30" t="s">
        <v>199</v>
      </c>
      <c r="F124" s="16">
        <v>41.74</v>
      </c>
      <c r="G124" s="18" t="s">
        <v>104</v>
      </c>
      <c r="H124" s="15">
        <v>13.49</v>
      </c>
      <c r="I124" s="15">
        <v>13.49</v>
      </c>
      <c r="J124" s="28">
        <v>0.25</v>
      </c>
      <c r="K124" s="15">
        <f t="shared" si="7"/>
        <v>16.862500000000001</v>
      </c>
      <c r="L124" s="17">
        <f t="shared" si="8"/>
        <v>703.7364</v>
      </c>
    </row>
    <row r="125" spans="1:12" s="26" customFormat="1" ht="25.5">
      <c r="A125" s="29" t="s">
        <v>14</v>
      </c>
      <c r="B125" s="18" t="s">
        <v>241</v>
      </c>
      <c r="C125" s="18" t="s">
        <v>16</v>
      </c>
      <c r="D125" s="18" t="s">
        <v>201</v>
      </c>
      <c r="E125" s="30" t="s">
        <v>202</v>
      </c>
      <c r="F125" s="16">
        <v>3.47</v>
      </c>
      <c r="G125" s="18" t="s">
        <v>104</v>
      </c>
      <c r="H125" s="15">
        <v>11.37</v>
      </c>
      <c r="I125" s="15">
        <v>11.37</v>
      </c>
      <c r="J125" s="28">
        <v>0.25</v>
      </c>
      <c r="K125" s="15">
        <f t="shared" si="7"/>
        <v>14.212499999999999</v>
      </c>
      <c r="L125" s="17">
        <f t="shared" si="8"/>
        <v>49.308700000000009</v>
      </c>
    </row>
    <row r="126" spans="1:12" s="26" customFormat="1" ht="25.5">
      <c r="A126" s="29" t="s">
        <v>14</v>
      </c>
      <c r="B126" s="18" t="s">
        <v>242</v>
      </c>
      <c r="C126" s="18" t="s">
        <v>16</v>
      </c>
      <c r="D126" s="18" t="s">
        <v>210</v>
      </c>
      <c r="E126" s="30" t="s">
        <v>211</v>
      </c>
      <c r="F126" s="16">
        <v>259.57</v>
      </c>
      <c r="G126" s="18" t="s">
        <v>104</v>
      </c>
      <c r="H126" s="15">
        <v>16.940000000000001</v>
      </c>
      <c r="I126" s="15">
        <v>16.940000000000001</v>
      </c>
      <c r="J126" s="28">
        <v>0.25</v>
      </c>
      <c r="K126" s="15">
        <f t="shared" si="7"/>
        <v>21.175000000000001</v>
      </c>
      <c r="L126" s="17">
        <f t="shared" si="8"/>
        <v>5497.6925999999994</v>
      </c>
    </row>
    <row r="127" spans="1:12" s="26" customFormat="1" ht="25.5">
      <c r="A127" s="29" t="s">
        <v>14</v>
      </c>
      <c r="B127" s="18" t="s">
        <v>243</v>
      </c>
      <c r="C127" s="18" t="s">
        <v>28</v>
      </c>
      <c r="D127" s="18" t="s">
        <v>236</v>
      </c>
      <c r="E127" s="30" t="s">
        <v>237</v>
      </c>
      <c r="F127" s="16">
        <v>77.739999999999995</v>
      </c>
      <c r="G127" s="18" t="s">
        <v>56</v>
      </c>
      <c r="H127" s="15">
        <v>787.42</v>
      </c>
      <c r="I127" s="15">
        <v>787.42</v>
      </c>
      <c r="J127" s="28">
        <v>0.25</v>
      </c>
      <c r="K127" s="15">
        <f t="shared" si="7"/>
        <v>984.27499999999998</v>
      </c>
      <c r="L127" s="17">
        <f t="shared" si="8"/>
        <v>76517.927199999991</v>
      </c>
    </row>
    <row r="128" spans="1:12" s="26" customFormat="1" ht="25.5">
      <c r="A128" s="29" t="s">
        <v>14</v>
      </c>
      <c r="B128" s="18" t="s">
        <v>244</v>
      </c>
      <c r="C128" s="18" t="s">
        <v>16</v>
      </c>
      <c r="D128" s="18" t="s">
        <v>245</v>
      </c>
      <c r="E128" s="30" t="s">
        <v>246</v>
      </c>
      <c r="F128" s="16">
        <v>287</v>
      </c>
      <c r="G128" s="18" t="s">
        <v>34</v>
      </c>
      <c r="H128" s="15">
        <v>29.87</v>
      </c>
      <c r="I128" s="15">
        <v>29.87</v>
      </c>
      <c r="J128" s="28">
        <v>0.25</v>
      </c>
      <c r="K128" s="15">
        <f t="shared" si="7"/>
        <v>37.337499999999999</v>
      </c>
      <c r="L128" s="17">
        <f t="shared" si="8"/>
        <v>10716.580000000002</v>
      </c>
    </row>
    <row r="129" spans="1:12" s="26" customFormat="1" ht="25.5">
      <c r="A129" s="29" t="s">
        <v>14</v>
      </c>
      <c r="B129" s="18" t="s">
        <v>247</v>
      </c>
      <c r="C129" s="18" t="s">
        <v>16</v>
      </c>
      <c r="D129" s="18" t="s">
        <v>248</v>
      </c>
      <c r="E129" s="30" t="s">
        <v>249</v>
      </c>
      <c r="F129" s="16">
        <v>5.04</v>
      </c>
      <c r="G129" s="18" t="s">
        <v>19</v>
      </c>
      <c r="H129" s="15">
        <v>46.73</v>
      </c>
      <c r="I129" s="15">
        <v>46.73</v>
      </c>
      <c r="J129" s="28">
        <v>0.25</v>
      </c>
      <c r="K129" s="15">
        <f t="shared" si="7"/>
        <v>58.412499999999994</v>
      </c>
      <c r="L129" s="17">
        <f t="shared" si="8"/>
        <v>294.38639999999998</v>
      </c>
    </row>
    <row r="130" spans="1:12" s="26" customFormat="1" ht="25.5">
      <c r="A130" s="29" t="s">
        <v>14</v>
      </c>
      <c r="B130" s="18" t="s">
        <v>250</v>
      </c>
      <c r="C130" s="18" t="s">
        <v>16</v>
      </c>
      <c r="D130" s="18" t="s">
        <v>251</v>
      </c>
      <c r="E130" s="30" t="s">
        <v>252</v>
      </c>
      <c r="F130" s="16">
        <v>416</v>
      </c>
      <c r="G130" s="18" t="s">
        <v>19</v>
      </c>
      <c r="H130" s="15">
        <v>2.02</v>
      </c>
      <c r="I130" s="15">
        <v>2.02</v>
      </c>
      <c r="J130" s="28">
        <v>0.25</v>
      </c>
      <c r="K130" s="15">
        <f t="shared" si="7"/>
        <v>2.5249999999999999</v>
      </c>
      <c r="L130" s="17">
        <f t="shared" si="8"/>
        <v>1052.48</v>
      </c>
    </row>
    <row r="131" spans="1:12" s="26" customFormat="1" ht="25.5">
      <c r="A131" s="29" t="s">
        <v>14</v>
      </c>
      <c r="B131" s="18" t="s">
        <v>253</v>
      </c>
      <c r="C131" s="18" t="s">
        <v>16</v>
      </c>
      <c r="D131" s="18" t="s">
        <v>254</v>
      </c>
      <c r="E131" s="30" t="s">
        <v>255</v>
      </c>
      <c r="F131" s="16">
        <v>615.67999999999995</v>
      </c>
      <c r="G131" s="18" t="s">
        <v>104</v>
      </c>
      <c r="H131" s="15">
        <v>17.21</v>
      </c>
      <c r="I131" s="15">
        <v>17.21</v>
      </c>
      <c r="J131" s="28">
        <v>0.25</v>
      </c>
      <c r="K131" s="15">
        <f t="shared" si="7"/>
        <v>21.512500000000003</v>
      </c>
      <c r="L131" s="17">
        <f t="shared" si="8"/>
        <v>13243.2768</v>
      </c>
    </row>
    <row r="132" spans="1:12" s="26" customFormat="1" ht="25.5">
      <c r="A132" s="29" t="s">
        <v>14</v>
      </c>
      <c r="B132" s="18" t="s">
        <v>256</v>
      </c>
      <c r="C132" s="18" t="s">
        <v>16</v>
      </c>
      <c r="D132" s="18" t="s">
        <v>257</v>
      </c>
      <c r="E132" s="30" t="s">
        <v>258</v>
      </c>
      <c r="F132" s="16">
        <v>416</v>
      </c>
      <c r="G132" s="18" t="s">
        <v>19</v>
      </c>
      <c r="H132" s="15">
        <v>81.97</v>
      </c>
      <c r="I132" s="15">
        <v>81.97</v>
      </c>
      <c r="J132" s="28">
        <v>0.25</v>
      </c>
      <c r="K132" s="15">
        <f t="shared" si="7"/>
        <v>102.46250000000001</v>
      </c>
      <c r="L132" s="17">
        <f t="shared" si="8"/>
        <v>42623.360000000001</v>
      </c>
    </row>
    <row r="133" spans="1:12" s="26" customFormat="1" ht="25.5">
      <c r="A133" s="29" t="s">
        <v>14</v>
      </c>
      <c r="B133" s="18" t="s">
        <v>259</v>
      </c>
      <c r="C133" s="18" t="s">
        <v>16</v>
      </c>
      <c r="D133" s="18" t="s">
        <v>260</v>
      </c>
      <c r="E133" s="30" t="s">
        <v>261</v>
      </c>
      <c r="F133" s="16">
        <v>20.8</v>
      </c>
      <c r="G133" s="18" t="s">
        <v>56</v>
      </c>
      <c r="H133" s="15">
        <v>233.85</v>
      </c>
      <c r="I133" s="15">
        <v>233.85</v>
      </c>
      <c r="J133" s="28">
        <v>0.25</v>
      </c>
      <c r="K133" s="15">
        <f t="shared" si="7"/>
        <v>292.3125</v>
      </c>
      <c r="L133" s="17">
        <f t="shared" si="8"/>
        <v>6080.0480000000007</v>
      </c>
    </row>
    <row r="134" spans="1:12" s="26" customFormat="1" ht="25.5">
      <c r="A134" s="29" t="s">
        <v>14</v>
      </c>
      <c r="B134" s="18" t="s">
        <v>262</v>
      </c>
      <c r="C134" s="18" t="s">
        <v>16</v>
      </c>
      <c r="D134" s="18" t="s">
        <v>263</v>
      </c>
      <c r="E134" s="30" t="s">
        <v>264</v>
      </c>
      <c r="F134" s="16">
        <v>150.29</v>
      </c>
      <c r="G134" s="18" t="s">
        <v>19</v>
      </c>
      <c r="H134" s="15">
        <v>58.62</v>
      </c>
      <c r="I134" s="15">
        <v>58.62</v>
      </c>
      <c r="J134" s="28">
        <v>0.25</v>
      </c>
      <c r="K134" s="15">
        <f t="shared" si="7"/>
        <v>73.274999999999991</v>
      </c>
      <c r="L134" s="17">
        <f t="shared" si="8"/>
        <v>11013.251199999999</v>
      </c>
    </row>
    <row r="135" spans="1:12" s="26" customFormat="1" ht="25.5">
      <c r="A135" s="29" t="s">
        <v>14</v>
      </c>
      <c r="B135" s="18" t="s">
        <v>265</v>
      </c>
      <c r="C135" s="18" t="s">
        <v>16</v>
      </c>
      <c r="D135" s="18" t="s">
        <v>266</v>
      </c>
      <c r="E135" s="30" t="s">
        <v>267</v>
      </c>
      <c r="F135" s="16">
        <v>41.98</v>
      </c>
      <c r="G135" s="18" t="s">
        <v>104</v>
      </c>
      <c r="H135" s="15">
        <v>15.38</v>
      </c>
      <c r="I135" s="15">
        <v>15.38</v>
      </c>
      <c r="J135" s="28">
        <v>0.25</v>
      </c>
      <c r="K135" s="15">
        <f t="shared" si="7"/>
        <v>19.225000000000001</v>
      </c>
      <c r="L135" s="17">
        <f t="shared" si="8"/>
        <v>807.27539999999999</v>
      </c>
    </row>
    <row r="136" spans="1:12" s="26" customFormat="1" ht="25.5">
      <c r="A136" s="29" t="s">
        <v>14</v>
      </c>
      <c r="B136" s="18" t="s">
        <v>268</v>
      </c>
      <c r="C136" s="18" t="s">
        <v>16</v>
      </c>
      <c r="D136" s="18" t="s">
        <v>269</v>
      </c>
      <c r="E136" s="30" t="s">
        <v>270</v>
      </c>
      <c r="F136" s="16">
        <v>168.08</v>
      </c>
      <c r="G136" s="18" t="s">
        <v>104</v>
      </c>
      <c r="H136" s="15">
        <v>16.239999999999998</v>
      </c>
      <c r="I136" s="15">
        <v>16.239999999999998</v>
      </c>
      <c r="J136" s="28">
        <v>0.25</v>
      </c>
      <c r="K136" s="15">
        <f t="shared" si="7"/>
        <v>20.299999999999997</v>
      </c>
      <c r="L136" s="17">
        <f t="shared" si="8"/>
        <v>3412.0240000000003</v>
      </c>
    </row>
    <row r="137" spans="1:12" s="26" customFormat="1" ht="25.5">
      <c r="A137" s="29" t="s">
        <v>14</v>
      </c>
      <c r="B137" s="18" t="s">
        <v>271</v>
      </c>
      <c r="C137" s="18" t="s">
        <v>28</v>
      </c>
      <c r="D137" s="18" t="s">
        <v>236</v>
      </c>
      <c r="E137" s="30" t="s">
        <v>237</v>
      </c>
      <c r="F137" s="16">
        <v>11.39</v>
      </c>
      <c r="G137" s="18" t="s">
        <v>56</v>
      </c>
      <c r="H137" s="15">
        <v>787.42</v>
      </c>
      <c r="I137" s="15">
        <v>787.42</v>
      </c>
      <c r="J137" s="28">
        <v>0.25</v>
      </c>
      <c r="K137" s="15">
        <f t="shared" si="7"/>
        <v>984.27499999999998</v>
      </c>
      <c r="L137" s="17">
        <f t="shared" si="8"/>
        <v>11210.949200000001</v>
      </c>
    </row>
    <row r="138" spans="1:12" s="26" customFormat="1" ht="25.5">
      <c r="A138" s="29" t="s">
        <v>14</v>
      </c>
      <c r="B138" s="18" t="s">
        <v>272</v>
      </c>
      <c r="C138" s="18" t="s">
        <v>16</v>
      </c>
      <c r="D138" s="18" t="s">
        <v>263</v>
      </c>
      <c r="E138" s="30" t="s">
        <v>264</v>
      </c>
      <c r="F138" s="16">
        <v>10.45</v>
      </c>
      <c r="G138" s="18" t="s">
        <v>19</v>
      </c>
      <c r="H138" s="15">
        <v>58.62</v>
      </c>
      <c r="I138" s="15">
        <v>58.62</v>
      </c>
      <c r="J138" s="28">
        <v>0.25</v>
      </c>
      <c r="K138" s="15">
        <f t="shared" si="7"/>
        <v>73.274999999999991</v>
      </c>
      <c r="L138" s="17">
        <f t="shared" si="8"/>
        <v>765.77599999999995</v>
      </c>
    </row>
    <row r="139" spans="1:12" s="26" customFormat="1" ht="25.5">
      <c r="A139" s="29" t="s">
        <v>14</v>
      </c>
      <c r="B139" s="18" t="s">
        <v>273</v>
      </c>
      <c r="C139" s="18" t="s">
        <v>16</v>
      </c>
      <c r="D139" s="18" t="s">
        <v>269</v>
      </c>
      <c r="E139" s="30" t="s">
        <v>270</v>
      </c>
      <c r="F139" s="16">
        <v>18.75</v>
      </c>
      <c r="G139" s="18" t="s">
        <v>104</v>
      </c>
      <c r="H139" s="15">
        <v>16.239999999999998</v>
      </c>
      <c r="I139" s="15">
        <v>16.239999999999998</v>
      </c>
      <c r="J139" s="28">
        <v>0.25</v>
      </c>
      <c r="K139" s="15">
        <f t="shared" si="7"/>
        <v>20.299999999999997</v>
      </c>
      <c r="L139" s="17">
        <f t="shared" si="8"/>
        <v>380.625</v>
      </c>
    </row>
    <row r="140" spans="1:12" s="26" customFormat="1" ht="25.5">
      <c r="A140" s="29" t="s">
        <v>14</v>
      </c>
      <c r="B140" s="18" t="s">
        <v>274</v>
      </c>
      <c r="C140" s="18" t="s">
        <v>28</v>
      </c>
      <c r="D140" s="18" t="s">
        <v>236</v>
      </c>
      <c r="E140" s="30" t="s">
        <v>237</v>
      </c>
      <c r="F140" s="16">
        <v>0.81</v>
      </c>
      <c r="G140" s="18" t="s">
        <v>56</v>
      </c>
      <c r="H140" s="15">
        <v>787.42</v>
      </c>
      <c r="I140" s="15">
        <v>787.42</v>
      </c>
      <c r="J140" s="28">
        <v>0.25</v>
      </c>
      <c r="K140" s="15">
        <f t="shared" si="7"/>
        <v>984.27499999999998</v>
      </c>
      <c r="L140" s="17">
        <f t="shared" si="8"/>
        <v>797.26679999999999</v>
      </c>
    </row>
    <row r="141" spans="1:12" s="26" customFormat="1" ht="25.5">
      <c r="A141" s="29" t="s">
        <v>14</v>
      </c>
      <c r="B141" s="18" t="s">
        <v>275</v>
      </c>
      <c r="C141" s="18" t="s">
        <v>16</v>
      </c>
      <c r="D141" s="18" t="s">
        <v>263</v>
      </c>
      <c r="E141" s="30" t="s">
        <v>264</v>
      </c>
      <c r="F141" s="16">
        <v>4.51</v>
      </c>
      <c r="G141" s="18" t="s">
        <v>19</v>
      </c>
      <c r="H141" s="15">
        <v>58.62</v>
      </c>
      <c r="I141" s="15">
        <v>58.62</v>
      </c>
      <c r="J141" s="28">
        <v>0.25</v>
      </c>
      <c r="K141" s="15">
        <f t="shared" si="7"/>
        <v>73.274999999999991</v>
      </c>
      <c r="L141" s="17">
        <f t="shared" si="8"/>
        <v>330.49279999999999</v>
      </c>
    </row>
    <row r="142" spans="1:12" s="26" customFormat="1" ht="25.5">
      <c r="A142" s="29" t="s">
        <v>14</v>
      </c>
      <c r="B142" s="18" t="s">
        <v>276</v>
      </c>
      <c r="C142" s="18" t="s">
        <v>16</v>
      </c>
      <c r="D142" s="18" t="s">
        <v>277</v>
      </c>
      <c r="E142" s="30" t="s">
        <v>278</v>
      </c>
      <c r="F142" s="16">
        <v>65.209999999999994</v>
      </c>
      <c r="G142" s="18" t="s">
        <v>104</v>
      </c>
      <c r="H142" s="15">
        <v>14.51</v>
      </c>
      <c r="I142" s="15">
        <v>14.51</v>
      </c>
      <c r="J142" s="28">
        <v>0.25</v>
      </c>
      <c r="K142" s="15">
        <f t="shared" si="7"/>
        <v>18.137499999999999</v>
      </c>
      <c r="L142" s="17">
        <f t="shared" si="8"/>
        <v>1182.9094</v>
      </c>
    </row>
    <row r="143" spans="1:12" s="26" customFormat="1" ht="25.5">
      <c r="A143" s="29" t="s">
        <v>14</v>
      </c>
      <c r="B143" s="18" t="s">
        <v>279</v>
      </c>
      <c r="C143" s="18" t="s">
        <v>28</v>
      </c>
      <c r="D143" s="18" t="s">
        <v>236</v>
      </c>
      <c r="E143" s="30" t="s">
        <v>237</v>
      </c>
      <c r="F143" s="16">
        <v>0.43</v>
      </c>
      <c r="G143" s="18" t="s">
        <v>56</v>
      </c>
      <c r="H143" s="15">
        <v>787.42</v>
      </c>
      <c r="I143" s="15">
        <v>787.42</v>
      </c>
      <c r="J143" s="28">
        <v>0.25</v>
      </c>
      <c r="K143" s="15">
        <f t="shared" si="7"/>
        <v>984.27499999999998</v>
      </c>
      <c r="L143" s="17">
        <f t="shared" si="8"/>
        <v>423.24039999999997</v>
      </c>
    </row>
    <row r="144" spans="1:12" s="26" customFormat="1" ht="51">
      <c r="A144" s="29" t="s">
        <v>14</v>
      </c>
      <c r="B144" s="18" t="s">
        <v>280</v>
      </c>
      <c r="C144" s="18" t="s">
        <v>16</v>
      </c>
      <c r="D144" s="18" t="s">
        <v>1717</v>
      </c>
      <c r="E144" s="30" t="s">
        <v>1716</v>
      </c>
      <c r="F144" s="16">
        <v>72705.600000000006</v>
      </c>
      <c r="G144" s="18" t="s">
        <v>104</v>
      </c>
      <c r="H144" s="15">
        <v>11.43</v>
      </c>
      <c r="I144" s="15">
        <v>11.43</v>
      </c>
      <c r="J144" s="28">
        <v>0.25</v>
      </c>
      <c r="K144" s="15">
        <f t="shared" si="7"/>
        <v>14.2875</v>
      </c>
      <c r="L144" s="17">
        <f t="shared" si="8"/>
        <v>1038963.024</v>
      </c>
    </row>
    <row r="145" spans="1:12" s="26" customFormat="1" ht="25.5">
      <c r="A145" s="29" t="s">
        <v>14</v>
      </c>
      <c r="B145" s="18" t="s">
        <v>281</v>
      </c>
      <c r="C145" s="18" t="s">
        <v>16</v>
      </c>
      <c r="D145" s="18" t="s">
        <v>282</v>
      </c>
      <c r="E145" s="27" t="s">
        <v>283</v>
      </c>
      <c r="F145" s="18">
        <v>2634.85</v>
      </c>
      <c r="G145" s="18" t="s">
        <v>19</v>
      </c>
      <c r="H145" s="15">
        <v>3.89</v>
      </c>
      <c r="I145" s="15">
        <v>3.89</v>
      </c>
      <c r="J145" s="28">
        <v>0.25</v>
      </c>
      <c r="K145" s="18">
        <f t="shared" si="7"/>
        <v>4.8624999999999998</v>
      </c>
      <c r="L145" s="17">
        <f t="shared" si="8"/>
        <v>12805.371000000001</v>
      </c>
    </row>
    <row r="146" spans="1:12" s="26" customFormat="1" ht="25.5">
      <c r="A146" s="29" t="s">
        <v>14</v>
      </c>
      <c r="B146" s="18" t="s">
        <v>284</v>
      </c>
      <c r="C146" s="18" t="s">
        <v>16</v>
      </c>
      <c r="D146" s="18" t="s">
        <v>285</v>
      </c>
      <c r="E146" s="30" t="s">
        <v>286</v>
      </c>
      <c r="F146" s="16">
        <v>131.74</v>
      </c>
      <c r="G146" s="18" t="s">
        <v>56</v>
      </c>
      <c r="H146" s="15">
        <v>276.02</v>
      </c>
      <c r="I146" s="15">
        <v>276.02</v>
      </c>
      <c r="J146" s="28">
        <v>0.25</v>
      </c>
      <c r="K146" s="15">
        <f t="shared" si="7"/>
        <v>345.02499999999998</v>
      </c>
      <c r="L146" s="17">
        <f t="shared" si="8"/>
        <v>45454.252200000003</v>
      </c>
    </row>
    <row r="147" spans="1:12" s="26" customFormat="1" ht="25.5">
      <c r="A147" s="29" t="s">
        <v>14</v>
      </c>
      <c r="B147" s="18" t="s">
        <v>287</v>
      </c>
      <c r="C147" s="18" t="s">
        <v>16</v>
      </c>
      <c r="D147" s="18" t="s">
        <v>288</v>
      </c>
      <c r="E147" s="30" t="s">
        <v>289</v>
      </c>
      <c r="F147" s="16">
        <v>2634.85</v>
      </c>
      <c r="G147" s="18" t="s">
        <v>19</v>
      </c>
      <c r="H147" s="15">
        <v>2.17</v>
      </c>
      <c r="I147" s="15">
        <v>2.17</v>
      </c>
      <c r="J147" s="28">
        <v>0.25</v>
      </c>
      <c r="K147" s="15">
        <f t="shared" si="7"/>
        <v>2.7124999999999999</v>
      </c>
      <c r="L147" s="17">
        <f t="shared" si="8"/>
        <v>7140.4434999999994</v>
      </c>
    </row>
    <row r="148" spans="1:12" s="26" customFormat="1" ht="25.5">
      <c r="A148" s="29" t="s">
        <v>14</v>
      </c>
      <c r="B148" s="18" t="s">
        <v>290</v>
      </c>
      <c r="C148" s="18" t="s">
        <v>16</v>
      </c>
      <c r="D148" s="18" t="s">
        <v>291</v>
      </c>
      <c r="E148" s="30" t="s">
        <v>292</v>
      </c>
      <c r="F148" s="16">
        <v>184.4</v>
      </c>
      <c r="G148" s="18" t="s">
        <v>56</v>
      </c>
      <c r="H148" s="15">
        <v>848.35</v>
      </c>
      <c r="I148" s="15">
        <v>848.35</v>
      </c>
      <c r="J148" s="28">
        <v>0.25</v>
      </c>
      <c r="K148" s="15">
        <f t="shared" si="7"/>
        <v>1060.4375</v>
      </c>
      <c r="L148" s="17">
        <f t="shared" si="8"/>
        <v>195545.13600000003</v>
      </c>
    </row>
    <row r="149" spans="1:12" s="26" customFormat="1" ht="25.5">
      <c r="A149" s="29" t="s">
        <v>14</v>
      </c>
      <c r="B149" s="18" t="s">
        <v>293</v>
      </c>
      <c r="C149" s="18" t="s">
        <v>16</v>
      </c>
      <c r="D149" s="18" t="s">
        <v>282</v>
      </c>
      <c r="E149" s="30" t="s">
        <v>283</v>
      </c>
      <c r="F149" s="16">
        <v>796.12</v>
      </c>
      <c r="G149" s="18" t="s">
        <v>19</v>
      </c>
      <c r="H149" s="15">
        <v>3.89</v>
      </c>
      <c r="I149" s="15">
        <v>3.89</v>
      </c>
      <c r="J149" s="28">
        <v>0.25</v>
      </c>
      <c r="K149" s="15">
        <f t="shared" si="7"/>
        <v>4.8624999999999998</v>
      </c>
      <c r="L149" s="17">
        <f t="shared" si="8"/>
        <v>3869.1432000000004</v>
      </c>
    </row>
    <row r="150" spans="1:12" s="26" customFormat="1" ht="25.5">
      <c r="A150" s="29" t="s">
        <v>14</v>
      </c>
      <c r="B150" s="18" t="s">
        <v>294</v>
      </c>
      <c r="C150" s="18" t="s">
        <v>16</v>
      </c>
      <c r="D150" s="18" t="s">
        <v>285</v>
      </c>
      <c r="E150" s="30" t="s">
        <v>286</v>
      </c>
      <c r="F150" s="16">
        <v>39.81</v>
      </c>
      <c r="G150" s="18" t="s">
        <v>56</v>
      </c>
      <c r="H150" s="15">
        <v>276.02</v>
      </c>
      <c r="I150" s="15">
        <v>276.02</v>
      </c>
      <c r="J150" s="28">
        <v>0.25</v>
      </c>
      <c r="K150" s="15">
        <f t="shared" si="7"/>
        <v>345.02499999999998</v>
      </c>
      <c r="L150" s="17">
        <f t="shared" si="8"/>
        <v>13735.6443</v>
      </c>
    </row>
    <row r="151" spans="1:12" s="26" customFormat="1" ht="25.5">
      <c r="A151" s="29" t="s">
        <v>14</v>
      </c>
      <c r="B151" s="18" t="s">
        <v>295</v>
      </c>
      <c r="C151" s="18" t="s">
        <v>16</v>
      </c>
      <c r="D151" s="18" t="s">
        <v>288</v>
      </c>
      <c r="E151" s="30" t="s">
        <v>289</v>
      </c>
      <c r="F151" s="16">
        <v>796.12</v>
      </c>
      <c r="G151" s="18" t="s">
        <v>19</v>
      </c>
      <c r="H151" s="15">
        <v>2.17</v>
      </c>
      <c r="I151" s="15">
        <v>2.17</v>
      </c>
      <c r="J151" s="28">
        <v>0.25</v>
      </c>
      <c r="K151" s="34">
        <f>ROUND(I151,2)+(ROUND(I151,2)*J151)</f>
        <v>2.7124999999999999</v>
      </c>
      <c r="L151" s="17">
        <f t="shared" si="8"/>
        <v>2157.4852000000001</v>
      </c>
    </row>
    <row r="152" spans="1:12" s="26" customFormat="1" ht="25.5">
      <c r="A152" s="29" t="s">
        <v>14</v>
      </c>
      <c r="B152" s="18" t="s">
        <v>296</v>
      </c>
      <c r="C152" s="18" t="s">
        <v>16</v>
      </c>
      <c r="D152" s="18" t="s">
        <v>291</v>
      </c>
      <c r="E152" s="27" t="s">
        <v>292</v>
      </c>
      <c r="F152" s="18">
        <v>55.73</v>
      </c>
      <c r="G152" s="18" t="s">
        <v>56</v>
      </c>
      <c r="H152" s="15">
        <v>848.35</v>
      </c>
      <c r="I152" s="15">
        <v>848.35</v>
      </c>
      <c r="J152" s="28">
        <v>0.25</v>
      </c>
      <c r="K152" s="35">
        <f t="shared" si="7"/>
        <v>1060.4375</v>
      </c>
      <c r="L152" s="17">
        <f t="shared" si="8"/>
        <v>59098.321199999998</v>
      </c>
    </row>
    <row r="153" spans="1:12" s="26" customFormat="1">
      <c r="A153" s="31" t="s">
        <v>11</v>
      </c>
      <c r="B153" s="25" t="s">
        <v>297</v>
      </c>
      <c r="C153" s="25"/>
      <c r="D153" s="25"/>
      <c r="E153" s="33" t="s">
        <v>298</v>
      </c>
      <c r="F153" s="19"/>
      <c r="G153" s="25"/>
      <c r="H153" s="15"/>
      <c r="I153" s="15"/>
      <c r="J153" s="32"/>
      <c r="K153" s="20"/>
      <c r="L153" s="22">
        <f>SUBTOTAL(9,L154:L168)</f>
        <v>401551.34250000003</v>
      </c>
    </row>
    <row r="154" spans="1:12" s="26" customFormat="1" ht="38.25">
      <c r="A154" s="29" t="s">
        <v>14</v>
      </c>
      <c r="B154" s="18" t="s">
        <v>299</v>
      </c>
      <c r="C154" s="18" t="s">
        <v>16</v>
      </c>
      <c r="D154" s="18" t="s">
        <v>300</v>
      </c>
      <c r="E154" s="30" t="s">
        <v>301</v>
      </c>
      <c r="F154" s="16">
        <v>128.36000000000001</v>
      </c>
      <c r="G154" s="18" t="s">
        <v>19</v>
      </c>
      <c r="H154" s="15">
        <v>239.69</v>
      </c>
      <c r="I154" s="15">
        <v>239.69</v>
      </c>
      <c r="J154" s="28">
        <v>0.25</v>
      </c>
      <c r="K154" s="15">
        <f t="shared" ref="K154:K168" si="9">ROUND(I154,2)+(ROUND(I154,2)*J154)</f>
        <v>299.61250000000001</v>
      </c>
      <c r="L154" s="17">
        <f t="shared" ref="L154:L168" si="10">ROUND(K154,2)*F154</f>
        <v>38457.939600000005</v>
      </c>
    </row>
    <row r="155" spans="1:12" s="26" customFormat="1" ht="38.25">
      <c r="A155" s="29" t="s">
        <v>14</v>
      </c>
      <c r="B155" s="18" t="s">
        <v>302</v>
      </c>
      <c r="C155" s="18" t="s">
        <v>16</v>
      </c>
      <c r="D155" s="18" t="s">
        <v>303</v>
      </c>
      <c r="E155" s="30" t="s">
        <v>304</v>
      </c>
      <c r="F155" s="16">
        <v>1871.24</v>
      </c>
      <c r="G155" s="18" t="s">
        <v>19</v>
      </c>
      <c r="H155" s="15">
        <v>73.09</v>
      </c>
      <c r="I155" s="15">
        <v>73.09</v>
      </c>
      <c r="J155" s="28">
        <v>0.25</v>
      </c>
      <c r="K155" s="15">
        <f t="shared" si="9"/>
        <v>91.362500000000011</v>
      </c>
      <c r="L155" s="17">
        <f t="shared" si="10"/>
        <v>170956.48639999999</v>
      </c>
    </row>
    <row r="156" spans="1:12" s="26" customFormat="1" ht="38.25">
      <c r="A156" s="29" t="s">
        <v>14</v>
      </c>
      <c r="B156" s="18" t="s">
        <v>305</v>
      </c>
      <c r="C156" s="18" t="s">
        <v>16</v>
      </c>
      <c r="D156" s="18" t="s">
        <v>306</v>
      </c>
      <c r="E156" s="30" t="s">
        <v>307</v>
      </c>
      <c r="F156" s="16">
        <v>371.25</v>
      </c>
      <c r="G156" s="18" t="s">
        <v>19</v>
      </c>
      <c r="H156" s="15">
        <v>53.96</v>
      </c>
      <c r="I156" s="15">
        <v>53.96</v>
      </c>
      <c r="J156" s="28">
        <v>0.25</v>
      </c>
      <c r="K156" s="15">
        <f t="shared" si="9"/>
        <v>67.45</v>
      </c>
      <c r="L156" s="17">
        <f t="shared" si="10"/>
        <v>25040.8125</v>
      </c>
    </row>
    <row r="157" spans="1:12" s="26" customFormat="1" ht="38.25">
      <c r="A157" s="29" t="s">
        <v>14</v>
      </c>
      <c r="B157" s="18" t="s">
        <v>308</v>
      </c>
      <c r="C157" s="18" t="s">
        <v>16</v>
      </c>
      <c r="D157" s="18" t="s">
        <v>309</v>
      </c>
      <c r="E157" s="30" t="s">
        <v>310</v>
      </c>
      <c r="F157" s="16">
        <v>9.36</v>
      </c>
      <c r="G157" s="18" t="s">
        <v>19</v>
      </c>
      <c r="H157" s="15">
        <v>87.62</v>
      </c>
      <c r="I157" s="15">
        <v>87.62</v>
      </c>
      <c r="J157" s="28">
        <v>0.25</v>
      </c>
      <c r="K157" s="15">
        <f t="shared" si="9"/>
        <v>109.52500000000001</v>
      </c>
      <c r="L157" s="17">
        <f t="shared" si="10"/>
        <v>1025.2007999999998</v>
      </c>
    </row>
    <row r="158" spans="1:12" s="26" customFormat="1" ht="38.25">
      <c r="A158" s="29" t="s">
        <v>14</v>
      </c>
      <c r="B158" s="18" t="s">
        <v>311</v>
      </c>
      <c r="C158" s="18" t="s">
        <v>16</v>
      </c>
      <c r="D158" s="18" t="s">
        <v>312</v>
      </c>
      <c r="E158" s="27" t="s">
        <v>313</v>
      </c>
      <c r="F158" s="18">
        <v>6.85</v>
      </c>
      <c r="G158" s="18" t="s">
        <v>19</v>
      </c>
      <c r="H158" s="15">
        <v>96.11</v>
      </c>
      <c r="I158" s="15">
        <v>96.11</v>
      </c>
      <c r="J158" s="28">
        <v>0.25</v>
      </c>
      <c r="K158" s="18">
        <f t="shared" si="9"/>
        <v>120.1375</v>
      </c>
      <c r="L158" s="17">
        <f t="shared" si="10"/>
        <v>822.95899999999995</v>
      </c>
    </row>
    <row r="159" spans="1:12" s="26" customFormat="1" ht="25.5">
      <c r="A159" s="29" t="s">
        <v>14</v>
      </c>
      <c r="B159" s="18" t="s">
        <v>314</v>
      </c>
      <c r="C159" s="18" t="s">
        <v>16</v>
      </c>
      <c r="D159" s="18" t="s">
        <v>1715</v>
      </c>
      <c r="E159" s="30" t="s">
        <v>1714</v>
      </c>
      <c r="F159" s="16">
        <v>862.89</v>
      </c>
      <c r="G159" s="18" t="s">
        <v>34</v>
      </c>
      <c r="H159" s="15">
        <v>28.44</v>
      </c>
      <c r="I159" s="15">
        <v>28.44</v>
      </c>
      <c r="J159" s="28">
        <v>0.25</v>
      </c>
      <c r="K159" s="15">
        <f t="shared" si="9"/>
        <v>35.550000000000004</v>
      </c>
      <c r="L159" s="17">
        <f t="shared" si="10"/>
        <v>30675.739499999996</v>
      </c>
    </row>
    <row r="160" spans="1:12" s="26" customFormat="1" ht="25.5">
      <c r="A160" s="29" t="s">
        <v>14</v>
      </c>
      <c r="B160" s="18" t="s">
        <v>315</v>
      </c>
      <c r="C160" s="18" t="s">
        <v>16</v>
      </c>
      <c r="D160" s="18" t="s">
        <v>316</v>
      </c>
      <c r="E160" s="30" t="s">
        <v>317</v>
      </c>
      <c r="F160" s="16">
        <v>40.93</v>
      </c>
      <c r="G160" s="18" t="s">
        <v>19</v>
      </c>
      <c r="H160" s="15">
        <v>560.02</v>
      </c>
      <c r="I160" s="15">
        <v>560.02</v>
      </c>
      <c r="J160" s="28">
        <v>0.25</v>
      </c>
      <c r="K160" s="15">
        <f t="shared" si="9"/>
        <v>700.02499999999998</v>
      </c>
      <c r="L160" s="17">
        <f t="shared" si="10"/>
        <v>28652.227899999998</v>
      </c>
    </row>
    <row r="161" spans="1:12" s="26" customFormat="1" ht="25.5">
      <c r="A161" s="29" t="s">
        <v>14</v>
      </c>
      <c r="B161" s="18" t="s">
        <v>318</v>
      </c>
      <c r="C161" s="18" t="s">
        <v>28</v>
      </c>
      <c r="D161" s="18" t="s">
        <v>319</v>
      </c>
      <c r="E161" s="30" t="s">
        <v>320</v>
      </c>
      <c r="F161" s="16">
        <v>19.87</v>
      </c>
      <c r="G161" s="18" t="s">
        <v>19</v>
      </c>
      <c r="H161" s="15">
        <v>526.85</v>
      </c>
      <c r="I161" s="15">
        <v>526.85</v>
      </c>
      <c r="J161" s="28">
        <v>0.25</v>
      </c>
      <c r="K161" s="15">
        <f t="shared" si="9"/>
        <v>658.5625</v>
      </c>
      <c r="L161" s="17">
        <f t="shared" si="10"/>
        <v>13085.5872</v>
      </c>
    </row>
    <row r="162" spans="1:12" s="26" customFormat="1" ht="25.5">
      <c r="A162" s="29" t="s">
        <v>14</v>
      </c>
      <c r="B162" s="18" t="s">
        <v>321</v>
      </c>
      <c r="C162" s="18" t="s">
        <v>16</v>
      </c>
      <c r="D162" s="18" t="s">
        <v>322</v>
      </c>
      <c r="E162" s="30" t="s">
        <v>323</v>
      </c>
      <c r="F162" s="16">
        <v>100.52</v>
      </c>
      <c r="G162" s="18" t="s">
        <v>19</v>
      </c>
      <c r="H162" s="15">
        <v>57.78</v>
      </c>
      <c r="I162" s="15">
        <v>57.78</v>
      </c>
      <c r="J162" s="28">
        <v>0.25</v>
      </c>
      <c r="K162" s="15">
        <f t="shared" si="9"/>
        <v>72.224999999999994</v>
      </c>
      <c r="L162" s="17">
        <f t="shared" si="10"/>
        <v>7260.5596000000005</v>
      </c>
    </row>
    <row r="163" spans="1:12" s="26" customFormat="1">
      <c r="A163" s="29" t="s">
        <v>14</v>
      </c>
      <c r="B163" s="18" t="s">
        <v>324</v>
      </c>
      <c r="C163" s="18" t="s">
        <v>28</v>
      </c>
      <c r="D163" s="18" t="s">
        <v>325</v>
      </c>
      <c r="E163" s="30" t="s">
        <v>326</v>
      </c>
      <c r="F163" s="16">
        <v>7.2</v>
      </c>
      <c r="G163" s="18" t="s">
        <v>19</v>
      </c>
      <c r="H163" s="15">
        <v>603.91999999999996</v>
      </c>
      <c r="I163" s="15">
        <v>603.91999999999996</v>
      </c>
      <c r="J163" s="28">
        <v>0.25</v>
      </c>
      <c r="K163" s="15">
        <f t="shared" si="9"/>
        <v>754.9</v>
      </c>
      <c r="L163" s="17">
        <f t="shared" si="10"/>
        <v>5435.28</v>
      </c>
    </row>
    <row r="164" spans="1:12" s="26" customFormat="1">
      <c r="A164" s="29" t="s">
        <v>14</v>
      </c>
      <c r="B164" s="18" t="s">
        <v>327</v>
      </c>
      <c r="C164" s="18" t="s">
        <v>28</v>
      </c>
      <c r="D164" s="18" t="s">
        <v>328</v>
      </c>
      <c r="E164" s="30" t="s">
        <v>329</v>
      </c>
      <c r="F164" s="16">
        <v>204.28</v>
      </c>
      <c r="G164" s="18" t="s">
        <v>19</v>
      </c>
      <c r="H164" s="15">
        <v>97.04</v>
      </c>
      <c r="I164" s="15">
        <v>97.04</v>
      </c>
      <c r="J164" s="28">
        <v>0.25</v>
      </c>
      <c r="K164" s="15">
        <f t="shared" si="9"/>
        <v>121.30000000000001</v>
      </c>
      <c r="L164" s="17">
        <f t="shared" si="10"/>
        <v>24779.164000000001</v>
      </c>
    </row>
    <row r="165" spans="1:12" s="26" customFormat="1" ht="38.25">
      <c r="A165" s="29" t="s">
        <v>14</v>
      </c>
      <c r="B165" s="18" t="s">
        <v>330</v>
      </c>
      <c r="C165" s="18" t="s">
        <v>16</v>
      </c>
      <c r="D165" s="18" t="s">
        <v>303</v>
      </c>
      <c r="E165" s="30" t="s">
        <v>304</v>
      </c>
      <c r="F165" s="16">
        <v>11.6</v>
      </c>
      <c r="G165" s="18" t="s">
        <v>19</v>
      </c>
      <c r="H165" s="15">
        <v>73.09</v>
      </c>
      <c r="I165" s="15">
        <v>73.09</v>
      </c>
      <c r="J165" s="28">
        <v>0.25</v>
      </c>
      <c r="K165" s="15">
        <f t="shared" si="9"/>
        <v>91.362500000000011</v>
      </c>
      <c r="L165" s="17">
        <f t="shared" si="10"/>
        <v>1059.7760000000001</v>
      </c>
    </row>
    <row r="166" spans="1:12" s="26" customFormat="1" ht="38.25">
      <c r="A166" s="29" t="s">
        <v>14</v>
      </c>
      <c r="B166" s="18" t="s">
        <v>331</v>
      </c>
      <c r="C166" s="18" t="s">
        <v>16</v>
      </c>
      <c r="D166" s="18" t="s">
        <v>306</v>
      </c>
      <c r="E166" s="30" t="s">
        <v>307</v>
      </c>
      <c r="F166" s="16">
        <v>646.54999999999995</v>
      </c>
      <c r="G166" s="18" t="s">
        <v>19</v>
      </c>
      <c r="H166" s="15">
        <v>53.96</v>
      </c>
      <c r="I166" s="15">
        <v>53.96</v>
      </c>
      <c r="J166" s="28">
        <v>0.25</v>
      </c>
      <c r="K166" s="15">
        <f t="shared" si="9"/>
        <v>67.45</v>
      </c>
      <c r="L166" s="17">
        <f t="shared" si="10"/>
        <v>43609.797500000001</v>
      </c>
    </row>
    <row r="167" spans="1:12" s="26" customFormat="1" ht="38.25">
      <c r="A167" s="29" t="s">
        <v>14</v>
      </c>
      <c r="B167" s="18" t="s">
        <v>333</v>
      </c>
      <c r="C167" s="18" t="s">
        <v>16</v>
      </c>
      <c r="D167" s="18" t="s">
        <v>306</v>
      </c>
      <c r="E167" s="30" t="s">
        <v>307</v>
      </c>
      <c r="F167" s="16">
        <v>2.2599999999999998</v>
      </c>
      <c r="G167" s="18" t="s">
        <v>19</v>
      </c>
      <c r="H167" s="15">
        <v>53.96</v>
      </c>
      <c r="I167" s="15">
        <v>53.96</v>
      </c>
      <c r="J167" s="28">
        <v>0.25</v>
      </c>
      <c r="K167" s="15">
        <f>ROUND(I167,2)+(ROUND(I167,2)*J167)</f>
        <v>67.45</v>
      </c>
      <c r="L167" s="17">
        <f t="shared" si="10"/>
        <v>152.43699999999998</v>
      </c>
    </row>
    <row r="168" spans="1:12" s="26" customFormat="1" ht="25.5">
      <c r="A168" s="29" t="s">
        <v>14</v>
      </c>
      <c r="B168" s="18" t="s">
        <v>332</v>
      </c>
      <c r="C168" s="18" t="s">
        <v>16</v>
      </c>
      <c r="D168" s="18" t="s">
        <v>1715</v>
      </c>
      <c r="E168" s="30" t="s">
        <v>1714</v>
      </c>
      <c r="F168" s="16">
        <v>296.41000000000003</v>
      </c>
      <c r="G168" s="18" t="s">
        <v>34</v>
      </c>
      <c r="H168" s="15">
        <v>28.44</v>
      </c>
      <c r="I168" s="15">
        <v>28.44</v>
      </c>
      <c r="J168" s="28">
        <v>0.25</v>
      </c>
      <c r="K168" s="15">
        <f t="shared" si="9"/>
        <v>35.550000000000004</v>
      </c>
      <c r="L168" s="17">
        <f t="shared" si="10"/>
        <v>10537.3755</v>
      </c>
    </row>
    <row r="169" spans="1:12" s="26" customFormat="1">
      <c r="A169" s="31" t="s">
        <v>11</v>
      </c>
      <c r="B169" s="25" t="s">
        <v>334</v>
      </c>
      <c r="C169" s="25"/>
      <c r="D169" s="25"/>
      <c r="E169" s="33" t="s">
        <v>335</v>
      </c>
      <c r="F169" s="19"/>
      <c r="G169" s="25"/>
      <c r="H169" s="15"/>
      <c r="I169" s="15"/>
      <c r="J169" s="32"/>
      <c r="K169" s="20"/>
      <c r="L169" s="22">
        <f>SUBTOTAL(9,L170:L211)</f>
        <v>605271.61129999999</v>
      </c>
    </row>
    <row r="170" spans="1:12" s="26" customFormat="1" ht="51">
      <c r="A170" s="29" t="s">
        <v>14</v>
      </c>
      <c r="B170" s="18" t="s">
        <v>336</v>
      </c>
      <c r="C170" s="18" t="s">
        <v>28</v>
      </c>
      <c r="D170" s="18" t="s">
        <v>337</v>
      </c>
      <c r="E170" s="30" t="s">
        <v>338</v>
      </c>
      <c r="F170" s="16">
        <v>11</v>
      </c>
      <c r="G170" s="18" t="s">
        <v>26</v>
      </c>
      <c r="H170" s="15">
        <v>1081.8599999999999</v>
      </c>
      <c r="I170" s="15">
        <v>1081.8599999999999</v>
      </c>
      <c r="J170" s="28">
        <v>0.25</v>
      </c>
      <c r="K170" s="15">
        <f t="shared" ref="K170:K211" si="11">ROUND(I170,2)+(ROUND(I170,2)*J170)</f>
        <v>1352.3249999999998</v>
      </c>
      <c r="L170" s="17">
        <f t="shared" ref="L170:L211" si="12">ROUND(K170,2)*F170</f>
        <v>14875.63</v>
      </c>
    </row>
    <row r="171" spans="1:12" s="26" customFormat="1" ht="38.25">
      <c r="A171" s="29" t="s">
        <v>14</v>
      </c>
      <c r="B171" s="18" t="s">
        <v>339</v>
      </c>
      <c r="C171" s="18" t="s">
        <v>28</v>
      </c>
      <c r="D171" s="18" t="s">
        <v>340</v>
      </c>
      <c r="E171" s="30" t="s">
        <v>341</v>
      </c>
      <c r="F171" s="16">
        <v>6</v>
      </c>
      <c r="G171" s="18" t="s">
        <v>26</v>
      </c>
      <c r="H171" s="15">
        <v>1589.69</v>
      </c>
      <c r="I171" s="15">
        <v>1589.69</v>
      </c>
      <c r="J171" s="28">
        <v>0.25</v>
      </c>
      <c r="K171" s="15">
        <f t="shared" si="11"/>
        <v>1987.1125000000002</v>
      </c>
      <c r="L171" s="17">
        <f t="shared" si="12"/>
        <v>11922.66</v>
      </c>
    </row>
    <row r="172" spans="1:12" s="26" customFormat="1" ht="51">
      <c r="A172" s="29" t="s">
        <v>14</v>
      </c>
      <c r="B172" s="18" t="s">
        <v>342</v>
      </c>
      <c r="C172" s="18" t="s">
        <v>28</v>
      </c>
      <c r="D172" s="18" t="s">
        <v>343</v>
      </c>
      <c r="E172" s="30" t="s">
        <v>344</v>
      </c>
      <c r="F172" s="16">
        <v>9</v>
      </c>
      <c r="G172" s="18" t="s">
        <v>26</v>
      </c>
      <c r="H172" s="15">
        <v>1081.8599999999999</v>
      </c>
      <c r="I172" s="15">
        <v>1081.8599999999999</v>
      </c>
      <c r="J172" s="28">
        <v>0.25</v>
      </c>
      <c r="K172" s="15">
        <f t="shared" si="11"/>
        <v>1352.3249999999998</v>
      </c>
      <c r="L172" s="17">
        <f t="shared" si="12"/>
        <v>12170.97</v>
      </c>
    </row>
    <row r="173" spans="1:12" s="26" customFormat="1" ht="25.5">
      <c r="A173" s="29" t="s">
        <v>14</v>
      </c>
      <c r="B173" s="18" t="s">
        <v>345</v>
      </c>
      <c r="C173" s="18" t="s">
        <v>28</v>
      </c>
      <c r="D173" s="18" t="s">
        <v>346</v>
      </c>
      <c r="E173" s="27" t="s">
        <v>347</v>
      </c>
      <c r="F173" s="18">
        <v>2.69</v>
      </c>
      <c r="G173" s="18" t="s">
        <v>19</v>
      </c>
      <c r="H173" s="15">
        <v>254.86</v>
      </c>
      <c r="I173" s="15">
        <v>254.86</v>
      </c>
      <c r="J173" s="28">
        <v>0.25</v>
      </c>
      <c r="K173" s="18">
        <f t="shared" si="11"/>
        <v>318.57500000000005</v>
      </c>
      <c r="L173" s="17">
        <f t="shared" si="12"/>
        <v>856.98019999999997</v>
      </c>
    </row>
    <row r="174" spans="1:12" s="26" customFormat="1" ht="25.5">
      <c r="A174" s="29" t="s">
        <v>14</v>
      </c>
      <c r="B174" s="18" t="s">
        <v>348</v>
      </c>
      <c r="C174" s="18" t="s">
        <v>16</v>
      </c>
      <c r="D174" s="18" t="s">
        <v>349</v>
      </c>
      <c r="E174" s="30" t="s">
        <v>350</v>
      </c>
      <c r="F174" s="16">
        <v>16</v>
      </c>
      <c r="G174" s="18" t="s">
        <v>26</v>
      </c>
      <c r="H174" s="15">
        <v>86.92</v>
      </c>
      <c r="I174" s="15">
        <v>86.92</v>
      </c>
      <c r="J174" s="28">
        <v>0.25</v>
      </c>
      <c r="K174" s="15">
        <f t="shared" si="11"/>
        <v>108.65</v>
      </c>
      <c r="L174" s="17">
        <f t="shared" si="12"/>
        <v>1738.4</v>
      </c>
    </row>
    <row r="175" spans="1:12" s="26" customFormat="1" ht="25.5">
      <c r="A175" s="29" t="s">
        <v>14</v>
      </c>
      <c r="B175" s="18" t="s">
        <v>351</v>
      </c>
      <c r="C175" s="18" t="s">
        <v>16</v>
      </c>
      <c r="D175" s="18" t="s">
        <v>352</v>
      </c>
      <c r="E175" s="30" t="s">
        <v>353</v>
      </c>
      <c r="F175" s="16">
        <v>6</v>
      </c>
      <c r="G175" s="18" t="s">
        <v>26</v>
      </c>
      <c r="H175" s="15">
        <v>342.82</v>
      </c>
      <c r="I175" s="15">
        <v>342.82</v>
      </c>
      <c r="J175" s="28">
        <v>0.25</v>
      </c>
      <c r="K175" s="15">
        <f t="shared" si="11"/>
        <v>428.52499999999998</v>
      </c>
      <c r="L175" s="17">
        <f t="shared" si="12"/>
        <v>2571.1799999999998</v>
      </c>
    </row>
    <row r="176" spans="1:12" s="26" customFormat="1">
      <c r="A176" s="29" t="s">
        <v>14</v>
      </c>
      <c r="B176" s="18" t="s">
        <v>354</v>
      </c>
      <c r="C176" s="18" t="s">
        <v>28</v>
      </c>
      <c r="D176" s="18" t="s">
        <v>355</v>
      </c>
      <c r="E176" s="30" t="s">
        <v>356</v>
      </c>
      <c r="F176" s="16">
        <v>9.36</v>
      </c>
      <c r="G176" s="18" t="s">
        <v>19</v>
      </c>
      <c r="H176" s="15">
        <v>196.33</v>
      </c>
      <c r="I176" s="15">
        <v>196.33</v>
      </c>
      <c r="J176" s="28">
        <v>0.25</v>
      </c>
      <c r="K176" s="15">
        <f t="shared" si="11"/>
        <v>245.41250000000002</v>
      </c>
      <c r="L176" s="17">
        <f t="shared" si="12"/>
        <v>2297.0375999999997</v>
      </c>
    </row>
    <row r="177" spans="1:12" s="26" customFormat="1" ht="38.25">
      <c r="A177" s="29" t="s">
        <v>14</v>
      </c>
      <c r="B177" s="18" t="s">
        <v>357</v>
      </c>
      <c r="C177" s="18" t="s">
        <v>28</v>
      </c>
      <c r="D177" s="18" t="s">
        <v>358</v>
      </c>
      <c r="E177" s="30" t="s">
        <v>359</v>
      </c>
      <c r="F177" s="16">
        <v>4.2</v>
      </c>
      <c r="G177" s="18" t="s">
        <v>19</v>
      </c>
      <c r="H177" s="15">
        <v>451.14</v>
      </c>
      <c r="I177" s="15">
        <v>451.14</v>
      </c>
      <c r="J177" s="28">
        <v>0.25</v>
      </c>
      <c r="K177" s="15">
        <f t="shared" si="11"/>
        <v>563.92499999999995</v>
      </c>
      <c r="L177" s="17">
        <f t="shared" si="12"/>
        <v>2368.5059999999999</v>
      </c>
    </row>
    <row r="178" spans="1:12" s="26" customFormat="1" ht="38.25">
      <c r="A178" s="29" t="s">
        <v>14</v>
      </c>
      <c r="B178" s="18" t="s">
        <v>360</v>
      </c>
      <c r="C178" s="18" t="s">
        <v>28</v>
      </c>
      <c r="D178" s="18" t="s">
        <v>361</v>
      </c>
      <c r="E178" s="30" t="s">
        <v>362</v>
      </c>
      <c r="F178" s="16">
        <v>3.78</v>
      </c>
      <c r="G178" s="18" t="s">
        <v>19</v>
      </c>
      <c r="H178" s="15">
        <v>630.66</v>
      </c>
      <c r="I178" s="15">
        <v>630.66</v>
      </c>
      <c r="J178" s="28">
        <v>0.25</v>
      </c>
      <c r="K178" s="15">
        <f t="shared" si="11"/>
        <v>788.32499999999993</v>
      </c>
      <c r="L178" s="17">
        <f t="shared" si="12"/>
        <v>2979.8874000000001</v>
      </c>
    </row>
    <row r="179" spans="1:12" s="26" customFormat="1" ht="38.25">
      <c r="A179" s="29" t="s">
        <v>14</v>
      </c>
      <c r="B179" s="18" t="s">
        <v>363</v>
      </c>
      <c r="C179" s="18" t="s">
        <v>28</v>
      </c>
      <c r="D179" s="18" t="s">
        <v>364</v>
      </c>
      <c r="E179" s="30" t="s">
        <v>365</v>
      </c>
      <c r="F179" s="16">
        <v>13.23</v>
      </c>
      <c r="G179" s="18" t="s">
        <v>19</v>
      </c>
      <c r="H179" s="15">
        <v>630.66</v>
      </c>
      <c r="I179" s="15">
        <v>630.66</v>
      </c>
      <c r="J179" s="28">
        <v>0.25</v>
      </c>
      <c r="K179" s="15">
        <f t="shared" si="11"/>
        <v>788.32499999999993</v>
      </c>
      <c r="L179" s="17">
        <f t="shared" si="12"/>
        <v>10429.6059</v>
      </c>
    </row>
    <row r="180" spans="1:12" s="26" customFormat="1" ht="38.25">
      <c r="A180" s="29" t="s">
        <v>14</v>
      </c>
      <c r="B180" s="18" t="s">
        <v>366</v>
      </c>
      <c r="C180" s="18" t="s">
        <v>28</v>
      </c>
      <c r="D180" s="18" t="s">
        <v>367</v>
      </c>
      <c r="E180" s="30" t="s">
        <v>368</v>
      </c>
      <c r="F180" s="16">
        <v>13.2</v>
      </c>
      <c r="G180" s="18" t="s">
        <v>19</v>
      </c>
      <c r="H180" s="15">
        <v>630.66</v>
      </c>
      <c r="I180" s="15">
        <v>630.66</v>
      </c>
      <c r="J180" s="28">
        <v>0.25</v>
      </c>
      <c r="K180" s="15">
        <f t="shared" si="11"/>
        <v>788.32499999999993</v>
      </c>
      <c r="L180" s="17">
        <f t="shared" si="12"/>
        <v>10405.956</v>
      </c>
    </row>
    <row r="181" spans="1:12" s="26" customFormat="1" ht="38.25">
      <c r="A181" s="29" t="s">
        <v>14</v>
      </c>
      <c r="B181" s="18" t="s">
        <v>369</v>
      </c>
      <c r="C181" s="18" t="s">
        <v>28</v>
      </c>
      <c r="D181" s="18" t="s">
        <v>370</v>
      </c>
      <c r="E181" s="30" t="s">
        <v>371</v>
      </c>
      <c r="F181" s="16">
        <v>6.93</v>
      </c>
      <c r="G181" s="18" t="s">
        <v>19</v>
      </c>
      <c r="H181" s="15">
        <v>630.66</v>
      </c>
      <c r="I181" s="15">
        <v>630.66</v>
      </c>
      <c r="J181" s="28">
        <v>0.25</v>
      </c>
      <c r="K181" s="15">
        <f t="shared" si="11"/>
        <v>788.32499999999993</v>
      </c>
      <c r="L181" s="17">
        <f t="shared" si="12"/>
        <v>5463.1269000000002</v>
      </c>
    </row>
    <row r="182" spans="1:12" s="26" customFormat="1" ht="25.5">
      <c r="A182" s="29" t="s">
        <v>14</v>
      </c>
      <c r="B182" s="18" t="s">
        <v>372</v>
      </c>
      <c r="C182" s="18" t="s">
        <v>28</v>
      </c>
      <c r="D182" s="18" t="s">
        <v>373</v>
      </c>
      <c r="E182" s="30" t="s">
        <v>374</v>
      </c>
      <c r="F182" s="16">
        <v>58.14</v>
      </c>
      <c r="G182" s="18" t="s">
        <v>19</v>
      </c>
      <c r="H182" s="15">
        <v>451.14</v>
      </c>
      <c r="I182" s="15">
        <v>451.14</v>
      </c>
      <c r="J182" s="28">
        <v>0.25</v>
      </c>
      <c r="K182" s="15">
        <f t="shared" si="11"/>
        <v>563.92499999999995</v>
      </c>
      <c r="L182" s="17">
        <f t="shared" si="12"/>
        <v>32786.890199999994</v>
      </c>
    </row>
    <row r="183" spans="1:12" s="26" customFormat="1" ht="25.5">
      <c r="A183" s="29" t="s">
        <v>14</v>
      </c>
      <c r="B183" s="18" t="s">
        <v>375</v>
      </c>
      <c r="C183" s="18" t="s">
        <v>28</v>
      </c>
      <c r="D183" s="18" t="s">
        <v>376</v>
      </c>
      <c r="E183" s="30" t="s">
        <v>377</v>
      </c>
      <c r="F183" s="16">
        <v>35.909999999999997</v>
      </c>
      <c r="G183" s="18" t="s">
        <v>19</v>
      </c>
      <c r="H183" s="15">
        <v>451.14</v>
      </c>
      <c r="I183" s="15">
        <v>451.14</v>
      </c>
      <c r="J183" s="28">
        <v>0.25</v>
      </c>
      <c r="K183" s="15">
        <f t="shared" si="11"/>
        <v>563.92499999999995</v>
      </c>
      <c r="L183" s="17">
        <f t="shared" si="12"/>
        <v>20250.726299999995</v>
      </c>
    </row>
    <row r="184" spans="1:12" s="26" customFormat="1" ht="25.5">
      <c r="A184" s="29" t="s">
        <v>14</v>
      </c>
      <c r="B184" s="18" t="s">
        <v>378</v>
      </c>
      <c r="C184" s="18" t="s">
        <v>28</v>
      </c>
      <c r="D184" s="18" t="s">
        <v>379</v>
      </c>
      <c r="E184" s="30" t="s">
        <v>380</v>
      </c>
      <c r="F184" s="16">
        <v>5.99</v>
      </c>
      <c r="G184" s="18" t="s">
        <v>19</v>
      </c>
      <c r="H184" s="15">
        <v>451.14</v>
      </c>
      <c r="I184" s="15">
        <v>451.14</v>
      </c>
      <c r="J184" s="28">
        <v>0.25</v>
      </c>
      <c r="K184" s="15">
        <f t="shared" si="11"/>
        <v>563.92499999999995</v>
      </c>
      <c r="L184" s="17">
        <f t="shared" si="12"/>
        <v>3377.9406999999997</v>
      </c>
    </row>
    <row r="185" spans="1:12" s="26" customFormat="1" ht="25.5">
      <c r="A185" s="29" t="s">
        <v>14</v>
      </c>
      <c r="B185" s="18" t="s">
        <v>381</v>
      </c>
      <c r="C185" s="18" t="s">
        <v>28</v>
      </c>
      <c r="D185" s="18" t="s">
        <v>382</v>
      </c>
      <c r="E185" s="30" t="s">
        <v>383</v>
      </c>
      <c r="F185" s="16">
        <v>3.3</v>
      </c>
      <c r="G185" s="18" t="s">
        <v>19</v>
      </c>
      <c r="H185" s="15">
        <v>451.14</v>
      </c>
      <c r="I185" s="15">
        <v>451.14</v>
      </c>
      <c r="J185" s="28">
        <v>0.25</v>
      </c>
      <c r="K185" s="15">
        <f t="shared" si="11"/>
        <v>563.92499999999995</v>
      </c>
      <c r="L185" s="17">
        <f t="shared" si="12"/>
        <v>1860.9689999999998</v>
      </c>
    </row>
    <row r="186" spans="1:12" s="26" customFormat="1" ht="25.5">
      <c r="A186" s="29" t="s">
        <v>14</v>
      </c>
      <c r="B186" s="18" t="s">
        <v>384</v>
      </c>
      <c r="C186" s="18" t="s">
        <v>28</v>
      </c>
      <c r="D186" s="18" t="s">
        <v>385</v>
      </c>
      <c r="E186" s="30" t="s">
        <v>386</v>
      </c>
      <c r="F186" s="16">
        <v>5.52</v>
      </c>
      <c r="G186" s="18" t="s">
        <v>19</v>
      </c>
      <c r="H186" s="15">
        <v>451.14</v>
      </c>
      <c r="I186" s="15">
        <v>451.14</v>
      </c>
      <c r="J186" s="28">
        <v>0.25</v>
      </c>
      <c r="K186" s="15">
        <f t="shared" si="11"/>
        <v>563.92499999999995</v>
      </c>
      <c r="L186" s="17">
        <f t="shared" si="12"/>
        <v>3112.8935999999994</v>
      </c>
    </row>
    <row r="187" spans="1:12" s="26" customFormat="1" ht="25.5">
      <c r="A187" s="29" t="s">
        <v>14</v>
      </c>
      <c r="B187" s="18" t="s">
        <v>387</v>
      </c>
      <c r="C187" s="18" t="s">
        <v>28</v>
      </c>
      <c r="D187" s="18" t="s">
        <v>388</v>
      </c>
      <c r="E187" s="30" t="s">
        <v>389</v>
      </c>
      <c r="F187" s="16">
        <v>4.08</v>
      </c>
      <c r="G187" s="18" t="s">
        <v>19</v>
      </c>
      <c r="H187" s="15">
        <v>451.14</v>
      </c>
      <c r="I187" s="15">
        <v>451.14</v>
      </c>
      <c r="J187" s="28">
        <v>0.25</v>
      </c>
      <c r="K187" s="15">
        <f t="shared" si="11"/>
        <v>563.92499999999995</v>
      </c>
      <c r="L187" s="17">
        <f t="shared" si="12"/>
        <v>2300.8343999999997</v>
      </c>
    </row>
    <row r="188" spans="1:12" s="26" customFormat="1" ht="25.5">
      <c r="A188" s="29" t="s">
        <v>14</v>
      </c>
      <c r="B188" s="18" t="s">
        <v>390</v>
      </c>
      <c r="C188" s="18" t="s">
        <v>28</v>
      </c>
      <c r="D188" s="18" t="s">
        <v>391</v>
      </c>
      <c r="E188" s="30" t="s">
        <v>392</v>
      </c>
      <c r="F188" s="16">
        <v>5.46</v>
      </c>
      <c r="G188" s="18" t="s">
        <v>19</v>
      </c>
      <c r="H188" s="15">
        <v>650.45000000000005</v>
      </c>
      <c r="I188" s="15">
        <v>650.45000000000005</v>
      </c>
      <c r="J188" s="28">
        <v>0.25</v>
      </c>
      <c r="K188" s="15">
        <f t="shared" si="11"/>
        <v>813.0625</v>
      </c>
      <c r="L188" s="17">
        <f t="shared" si="12"/>
        <v>4439.3076000000001</v>
      </c>
    </row>
    <row r="189" spans="1:12" s="26" customFormat="1" ht="25.5">
      <c r="A189" s="29" t="s">
        <v>14</v>
      </c>
      <c r="B189" s="18" t="s">
        <v>393</v>
      </c>
      <c r="C189" s="18" t="s">
        <v>28</v>
      </c>
      <c r="D189" s="18" t="s">
        <v>394</v>
      </c>
      <c r="E189" s="30" t="s">
        <v>395</v>
      </c>
      <c r="F189" s="16">
        <v>2.1</v>
      </c>
      <c r="G189" s="18" t="s">
        <v>19</v>
      </c>
      <c r="H189" s="15">
        <v>332.98</v>
      </c>
      <c r="I189" s="15">
        <v>332.98</v>
      </c>
      <c r="J189" s="28">
        <v>0.25</v>
      </c>
      <c r="K189" s="15">
        <f t="shared" si="11"/>
        <v>416.22500000000002</v>
      </c>
      <c r="L189" s="17">
        <f t="shared" si="12"/>
        <v>874.08300000000008</v>
      </c>
    </row>
    <row r="190" spans="1:12" s="26" customFormat="1" ht="25.5">
      <c r="A190" s="29" t="s">
        <v>14</v>
      </c>
      <c r="B190" s="18" t="s">
        <v>396</v>
      </c>
      <c r="C190" s="18" t="s">
        <v>28</v>
      </c>
      <c r="D190" s="18" t="s">
        <v>397</v>
      </c>
      <c r="E190" s="30" t="s">
        <v>398</v>
      </c>
      <c r="F190" s="16">
        <v>5.74</v>
      </c>
      <c r="G190" s="18" t="s">
        <v>19</v>
      </c>
      <c r="H190" s="15">
        <v>332.98</v>
      </c>
      <c r="I190" s="15">
        <v>332.98</v>
      </c>
      <c r="J190" s="28">
        <v>0.25</v>
      </c>
      <c r="K190" s="15">
        <f t="shared" si="11"/>
        <v>416.22500000000002</v>
      </c>
      <c r="L190" s="17">
        <f t="shared" si="12"/>
        <v>2389.1602000000003</v>
      </c>
    </row>
    <row r="191" spans="1:12" s="26" customFormat="1" ht="25.5">
      <c r="A191" s="29" t="s">
        <v>14</v>
      </c>
      <c r="B191" s="18" t="s">
        <v>399</v>
      </c>
      <c r="C191" s="18" t="s">
        <v>28</v>
      </c>
      <c r="D191" s="18" t="s">
        <v>400</v>
      </c>
      <c r="E191" s="30" t="s">
        <v>401</v>
      </c>
      <c r="F191" s="16">
        <v>10.36</v>
      </c>
      <c r="G191" s="18" t="s">
        <v>19</v>
      </c>
      <c r="H191" s="15">
        <v>332.98</v>
      </c>
      <c r="I191" s="15">
        <v>332.98</v>
      </c>
      <c r="J191" s="28">
        <v>0.25</v>
      </c>
      <c r="K191" s="15">
        <f t="shared" si="11"/>
        <v>416.22500000000002</v>
      </c>
      <c r="L191" s="17">
        <f t="shared" si="12"/>
        <v>4312.1427999999996</v>
      </c>
    </row>
    <row r="192" spans="1:12" s="26" customFormat="1" ht="25.5">
      <c r="A192" s="29" t="s">
        <v>14</v>
      </c>
      <c r="B192" s="18" t="s">
        <v>402</v>
      </c>
      <c r="C192" s="18" t="s">
        <v>28</v>
      </c>
      <c r="D192" s="18" t="s">
        <v>403</v>
      </c>
      <c r="E192" s="30" t="s">
        <v>404</v>
      </c>
      <c r="F192" s="16">
        <v>19.43</v>
      </c>
      <c r="G192" s="18" t="s">
        <v>19</v>
      </c>
      <c r="H192" s="15">
        <v>332.98</v>
      </c>
      <c r="I192" s="15">
        <v>332.98</v>
      </c>
      <c r="J192" s="28">
        <v>0.25</v>
      </c>
      <c r="K192" s="15">
        <f t="shared" si="11"/>
        <v>416.22500000000002</v>
      </c>
      <c r="L192" s="17">
        <f t="shared" si="12"/>
        <v>8087.3489</v>
      </c>
    </row>
    <row r="193" spans="1:12" s="26" customFormat="1" ht="25.5">
      <c r="A193" s="29" t="s">
        <v>14</v>
      </c>
      <c r="B193" s="18" t="s">
        <v>405</v>
      </c>
      <c r="C193" s="18" t="s">
        <v>28</v>
      </c>
      <c r="D193" s="18" t="s">
        <v>406</v>
      </c>
      <c r="E193" s="30" t="s">
        <v>407</v>
      </c>
      <c r="F193" s="16">
        <v>4.2</v>
      </c>
      <c r="G193" s="18" t="s">
        <v>19</v>
      </c>
      <c r="H193" s="15">
        <v>691.5</v>
      </c>
      <c r="I193" s="15">
        <v>691.5</v>
      </c>
      <c r="J193" s="28">
        <v>0.25</v>
      </c>
      <c r="K193" s="15">
        <f t="shared" si="11"/>
        <v>864.375</v>
      </c>
      <c r="L193" s="17">
        <f t="shared" si="12"/>
        <v>3630.3960000000002</v>
      </c>
    </row>
    <row r="194" spans="1:12" s="26" customFormat="1" ht="25.5">
      <c r="A194" s="29" t="s">
        <v>14</v>
      </c>
      <c r="B194" s="18" t="s">
        <v>408</v>
      </c>
      <c r="C194" s="18" t="s">
        <v>28</v>
      </c>
      <c r="D194" s="18" t="s">
        <v>409</v>
      </c>
      <c r="E194" s="30" t="s">
        <v>410</v>
      </c>
      <c r="F194" s="16">
        <v>19.32</v>
      </c>
      <c r="G194" s="18" t="s">
        <v>19</v>
      </c>
      <c r="H194" s="15">
        <v>691.5</v>
      </c>
      <c r="I194" s="15">
        <v>691.5</v>
      </c>
      <c r="J194" s="28">
        <v>0.25</v>
      </c>
      <c r="K194" s="15">
        <f t="shared" si="11"/>
        <v>864.375</v>
      </c>
      <c r="L194" s="17">
        <f t="shared" si="12"/>
        <v>16699.821599999999</v>
      </c>
    </row>
    <row r="195" spans="1:12" s="26" customFormat="1" ht="25.5">
      <c r="A195" s="29" t="s">
        <v>14</v>
      </c>
      <c r="B195" s="18" t="s">
        <v>411</v>
      </c>
      <c r="C195" s="18" t="s">
        <v>28</v>
      </c>
      <c r="D195" s="18" t="s">
        <v>412</v>
      </c>
      <c r="E195" s="30" t="s">
        <v>1713</v>
      </c>
      <c r="F195" s="16">
        <v>20.3</v>
      </c>
      <c r="G195" s="18" t="s">
        <v>19</v>
      </c>
      <c r="H195" s="15">
        <v>691.5</v>
      </c>
      <c r="I195" s="15">
        <v>691.5</v>
      </c>
      <c r="J195" s="28">
        <v>0.25</v>
      </c>
      <c r="K195" s="15">
        <f t="shared" si="11"/>
        <v>864.375</v>
      </c>
      <c r="L195" s="17">
        <f t="shared" si="12"/>
        <v>17546.914000000001</v>
      </c>
    </row>
    <row r="196" spans="1:12" s="26" customFormat="1" ht="25.5">
      <c r="A196" s="29" t="s">
        <v>14</v>
      </c>
      <c r="B196" s="18" t="s">
        <v>413</v>
      </c>
      <c r="C196" s="18" t="s">
        <v>28</v>
      </c>
      <c r="D196" s="18" t="s">
        <v>414</v>
      </c>
      <c r="E196" s="30" t="s">
        <v>415</v>
      </c>
      <c r="F196" s="16">
        <v>82.11</v>
      </c>
      <c r="G196" s="18" t="s">
        <v>19</v>
      </c>
      <c r="H196" s="15">
        <v>691.5</v>
      </c>
      <c r="I196" s="15">
        <v>691.5</v>
      </c>
      <c r="J196" s="28">
        <v>0.25</v>
      </c>
      <c r="K196" s="15">
        <f t="shared" si="11"/>
        <v>864.375</v>
      </c>
      <c r="L196" s="17">
        <f t="shared" si="12"/>
        <v>70974.241800000003</v>
      </c>
    </row>
    <row r="197" spans="1:12" s="26" customFormat="1" ht="25.5">
      <c r="A197" s="29" t="s">
        <v>14</v>
      </c>
      <c r="B197" s="18" t="s">
        <v>416</v>
      </c>
      <c r="C197" s="18" t="s">
        <v>28</v>
      </c>
      <c r="D197" s="18" t="s">
        <v>417</v>
      </c>
      <c r="E197" s="30" t="s">
        <v>418</v>
      </c>
      <c r="F197" s="16">
        <v>12.6</v>
      </c>
      <c r="G197" s="18" t="s">
        <v>19</v>
      </c>
      <c r="H197" s="15">
        <v>650.45000000000005</v>
      </c>
      <c r="I197" s="15">
        <v>650.45000000000005</v>
      </c>
      <c r="J197" s="28">
        <v>0.25</v>
      </c>
      <c r="K197" s="15">
        <f t="shared" si="11"/>
        <v>813.0625</v>
      </c>
      <c r="L197" s="17">
        <f t="shared" si="12"/>
        <v>10244.555999999999</v>
      </c>
    </row>
    <row r="198" spans="1:12" s="26" customFormat="1" ht="25.5">
      <c r="A198" s="29" t="s">
        <v>14</v>
      </c>
      <c r="B198" s="18" t="s">
        <v>419</v>
      </c>
      <c r="C198" s="18" t="s">
        <v>28</v>
      </c>
      <c r="D198" s="18" t="s">
        <v>420</v>
      </c>
      <c r="E198" s="30" t="s">
        <v>421</v>
      </c>
      <c r="F198" s="16">
        <v>6</v>
      </c>
      <c r="G198" s="18" t="s">
        <v>19</v>
      </c>
      <c r="H198" s="15">
        <v>650.45000000000005</v>
      </c>
      <c r="I198" s="15">
        <v>650.45000000000005</v>
      </c>
      <c r="J198" s="28">
        <v>0.25</v>
      </c>
      <c r="K198" s="15">
        <f t="shared" si="11"/>
        <v>813.0625</v>
      </c>
      <c r="L198" s="17">
        <f t="shared" si="12"/>
        <v>4878.3599999999997</v>
      </c>
    </row>
    <row r="199" spans="1:12" s="26" customFormat="1" ht="25.5">
      <c r="A199" s="29" t="s">
        <v>14</v>
      </c>
      <c r="B199" s="18" t="s">
        <v>422</v>
      </c>
      <c r="C199" s="18" t="s">
        <v>28</v>
      </c>
      <c r="D199" s="18" t="s">
        <v>423</v>
      </c>
      <c r="E199" s="30" t="s">
        <v>424</v>
      </c>
      <c r="F199" s="16">
        <v>24.64</v>
      </c>
      <c r="G199" s="18" t="s">
        <v>19</v>
      </c>
      <c r="H199" s="15">
        <v>650.45000000000005</v>
      </c>
      <c r="I199" s="15">
        <v>650.45000000000005</v>
      </c>
      <c r="J199" s="28">
        <v>0.25</v>
      </c>
      <c r="K199" s="15">
        <f t="shared" si="11"/>
        <v>813.0625</v>
      </c>
      <c r="L199" s="17">
        <f t="shared" si="12"/>
        <v>20033.7984</v>
      </c>
    </row>
    <row r="200" spans="1:12" s="26" customFormat="1" ht="25.5">
      <c r="A200" s="29" t="s">
        <v>14</v>
      </c>
      <c r="B200" s="18" t="s">
        <v>425</v>
      </c>
      <c r="C200" s="18" t="s">
        <v>28</v>
      </c>
      <c r="D200" s="18" t="s">
        <v>426</v>
      </c>
      <c r="E200" s="30" t="s">
        <v>427</v>
      </c>
      <c r="F200" s="16">
        <v>3.36</v>
      </c>
      <c r="G200" s="18" t="s">
        <v>19</v>
      </c>
      <c r="H200" s="15">
        <v>650.45000000000005</v>
      </c>
      <c r="I200" s="15">
        <v>650.45000000000005</v>
      </c>
      <c r="J200" s="28">
        <v>0.25</v>
      </c>
      <c r="K200" s="15">
        <f t="shared" si="11"/>
        <v>813.0625</v>
      </c>
      <c r="L200" s="17">
        <f t="shared" si="12"/>
        <v>2731.8815999999997</v>
      </c>
    </row>
    <row r="201" spans="1:12" s="26" customFormat="1" ht="25.5">
      <c r="A201" s="29" t="s">
        <v>14</v>
      </c>
      <c r="B201" s="18" t="s">
        <v>428</v>
      </c>
      <c r="C201" s="18" t="s">
        <v>28</v>
      </c>
      <c r="D201" s="18" t="s">
        <v>429</v>
      </c>
      <c r="E201" s="30" t="s">
        <v>430</v>
      </c>
      <c r="F201" s="16">
        <v>15.54</v>
      </c>
      <c r="G201" s="18" t="s">
        <v>19</v>
      </c>
      <c r="H201" s="15">
        <v>650.45000000000005</v>
      </c>
      <c r="I201" s="15">
        <v>650.45000000000005</v>
      </c>
      <c r="J201" s="28">
        <v>0.25</v>
      </c>
      <c r="K201" s="15">
        <f t="shared" si="11"/>
        <v>813.0625</v>
      </c>
      <c r="L201" s="17">
        <f t="shared" si="12"/>
        <v>12634.952399999998</v>
      </c>
    </row>
    <row r="202" spans="1:12" s="26" customFormat="1" ht="25.5">
      <c r="A202" s="29" t="s">
        <v>14</v>
      </c>
      <c r="B202" s="18" t="s">
        <v>431</v>
      </c>
      <c r="C202" s="18" t="s">
        <v>28</v>
      </c>
      <c r="D202" s="18" t="s">
        <v>432</v>
      </c>
      <c r="E202" s="30" t="s">
        <v>433</v>
      </c>
      <c r="F202" s="16">
        <v>22.4</v>
      </c>
      <c r="G202" s="18" t="s">
        <v>19</v>
      </c>
      <c r="H202" s="15">
        <v>650.45000000000005</v>
      </c>
      <c r="I202" s="15">
        <v>650.45000000000005</v>
      </c>
      <c r="J202" s="28">
        <v>0.25</v>
      </c>
      <c r="K202" s="15">
        <f t="shared" si="11"/>
        <v>813.0625</v>
      </c>
      <c r="L202" s="17">
        <f t="shared" si="12"/>
        <v>18212.543999999998</v>
      </c>
    </row>
    <row r="203" spans="1:12" s="26" customFormat="1">
      <c r="A203" s="29" t="s">
        <v>14</v>
      </c>
      <c r="B203" s="18" t="s">
        <v>434</v>
      </c>
      <c r="C203" s="18" t="s">
        <v>28</v>
      </c>
      <c r="D203" s="18" t="s">
        <v>435</v>
      </c>
      <c r="E203" s="27" t="s">
        <v>436</v>
      </c>
      <c r="F203" s="18">
        <v>2.73</v>
      </c>
      <c r="G203" s="18" t="s">
        <v>19</v>
      </c>
      <c r="H203" s="15">
        <v>196.83</v>
      </c>
      <c r="I203" s="15">
        <v>196.83</v>
      </c>
      <c r="J203" s="28">
        <v>0.25</v>
      </c>
      <c r="K203" s="18">
        <f t="shared" si="11"/>
        <v>246.03750000000002</v>
      </c>
      <c r="L203" s="17">
        <f t="shared" si="12"/>
        <v>671.68920000000003</v>
      </c>
    </row>
    <row r="204" spans="1:12" s="26" customFormat="1">
      <c r="A204" s="29" t="s">
        <v>14</v>
      </c>
      <c r="B204" s="18" t="s">
        <v>437</v>
      </c>
      <c r="C204" s="18" t="s">
        <v>28</v>
      </c>
      <c r="D204" s="18" t="s">
        <v>438</v>
      </c>
      <c r="E204" s="30" t="s">
        <v>439</v>
      </c>
      <c r="F204" s="16">
        <v>9.5</v>
      </c>
      <c r="G204" s="18" t="s">
        <v>19</v>
      </c>
      <c r="H204" s="15">
        <v>556.1</v>
      </c>
      <c r="I204" s="15">
        <v>556.1</v>
      </c>
      <c r="J204" s="28">
        <v>0.25</v>
      </c>
      <c r="K204" s="15">
        <f t="shared" si="11"/>
        <v>695.125</v>
      </c>
      <c r="L204" s="17">
        <f t="shared" si="12"/>
        <v>6603.7349999999997</v>
      </c>
    </row>
    <row r="205" spans="1:12" s="26" customFormat="1" ht="25.5">
      <c r="A205" s="29" t="s">
        <v>14</v>
      </c>
      <c r="B205" s="18" t="s">
        <v>440</v>
      </c>
      <c r="C205" s="18" t="s">
        <v>28</v>
      </c>
      <c r="D205" s="18" t="s">
        <v>441</v>
      </c>
      <c r="E205" s="30" t="s">
        <v>442</v>
      </c>
      <c r="F205" s="16">
        <v>7.7</v>
      </c>
      <c r="G205" s="18" t="s">
        <v>19</v>
      </c>
      <c r="H205" s="15">
        <v>873.72</v>
      </c>
      <c r="I205" s="15">
        <v>873.72</v>
      </c>
      <c r="J205" s="28">
        <v>0.25</v>
      </c>
      <c r="K205" s="15">
        <f t="shared" si="11"/>
        <v>1092.1500000000001</v>
      </c>
      <c r="L205" s="17">
        <f t="shared" si="12"/>
        <v>8409.5550000000003</v>
      </c>
    </row>
    <row r="206" spans="1:12" s="26" customFormat="1" ht="38.25">
      <c r="A206" s="29" t="s">
        <v>14</v>
      </c>
      <c r="B206" s="18" t="s">
        <v>443</v>
      </c>
      <c r="C206" s="18" t="s">
        <v>28</v>
      </c>
      <c r="D206" s="18" t="s">
        <v>444</v>
      </c>
      <c r="E206" s="30" t="s">
        <v>445</v>
      </c>
      <c r="F206" s="16">
        <v>8.09</v>
      </c>
      <c r="G206" s="18" t="s">
        <v>19</v>
      </c>
      <c r="H206" s="15">
        <v>1175.03</v>
      </c>
      <c r="I206" s="15">
        <v>1175.03</v>
      </c>
      <c r="J206" s="28">
        <v>0.25</v>
      </c>
      <c r="K206" s="15">
        <f t="shared" si="11"/>
        <v>1468.7874999999999</v>
      </c>
      <c r="L206" s="17">
        <f t="shared" si="12"/>
        <v>11882.5111</v>
      </c>
    </row>
    <row r="207" spans="1:12" s="26" customFormat="1" ht="25.5">
      <c r="A207" s="29" t="s">
        <v>14</v>
      </c>
      <c r="B207" s="18" t="s">
        <v>446</v>
      </c>
      <c r="C207" s="18" t="s">
        <v>28</v>
      </c>
      <c r="D207" s="18" t="s">
        <v>447</v>
      </c>
      <c r="E207" s="30" t="s">
        <v>448</v>
      </c>
      <c r="F207" s="16">
        <v>3.24</v>
      </c>
      <c r="G207" s="18" t="s">
        <v>19</v>
      </c>
      <c r="H207" s="15">
        <v>860.57</v>
      </c>
      <c r="I207" s="15">
        <v>860.57</v>
      </c>
      <c r="J207" s="28">
        <v>0.25</v>
      </c>
      <c r="K207" s="15">
        <f t="shared" si="11"/>
        <v>1075.7125000000001</v>
      </c>
      <c r="L207" s="17">
        <f t="shared" si="12"/>
        <v>3485.3004000000005</v>
      </c>
    </row>
    <row r="208" spans="1:12" s="26" customFormat="1" ht="38.25">
      <c r="A208" s="29" t="s">
        <v>14</v>
      </c>
      <c r="B208" s="18" t="s">
        <v>449</v>
      </c>
      <c r="C208" s="18" t="s">
        <v>28</v>
      </c>
      <c r="D208" s="18" t="s">
        <v>450</v>
      </c>
      <c r="E208" s="30" t="s">
        <v>451</v>
      </c>
      <c r="F208" s="16">
        <v>1.83</v>
      </c>
      <c r="G208" s="18" t="s">
        <v>19</v>
      </c>
      <c r="H208" s="15">
        <v>1175.03</v>
      </c>
      <c r="I208" s="15">
        <v>1175.03</v>
      </c>
      <c r="J208" s="28">
        <v>0.25</v>
      </c>
      <c r="K208" s="15">
        <f t="shared" si="11"/>
        <v>1468.7874999999999</v>
      </c>
      <c r="L208" s="17">
        <f t="shared" si="12"/>
        <v>2687.8856999999998</v>
      </c>
    </row>
    <row r="209" spans="1:12" s="26" customFormat="1" ht="25.5">
      <c r="A209" s="29" t="s">
        <v>14</v>
      </c>
      <c r="B209" s="18" t="s">
        <v>452</v>
      </c>
      <c r="C209" s="18" t="s">
        <v>28</v>
      </c>
      <c r="D209" s="18" t="s">
        <v>453</v>
      </c>
      <c r="E209" s="30" t="s">
        <v>454</v>
      </c>
      <c r="F209" s="16">
        <v>34.69</v>
      </c>
      <c r="G209" s="18" t="s">
        <v>19</v>
      </c>
      <c r="H209" s="15">
        <v>841.17</v>
      </c>
      <c r="I209" s="15">
        <v>841.17</v>
      </c>
      <c r="J209" s="28">
        <v>0.25</v>
      </c>
      <c r="K209" s="15">
        <f t="shared" si="11"/>
        <v>1051.4624999999999</v>
      </c>
      <c r="L209" s="17">
        <f t="shared" si="12"/>
        <v>36475.147400000002</v>
      </c>
    </row>
    <row r="210" spans="1:12" s="26" customFormat="1">
      <c r="A210" s="29" t="s">
        <v>14</v>
      </c>
      <c r="B210" s="18" t="s">
        <v>455</v>
      </c>
      <c r="C210" s="18" t="s">
        <v>28</v>
      </c>
      <c r="D210" s="18" t="s">
        <v>456</v>
      </c>
      <c r="E210" s="30" t="s">
        <v>457</v>
      </c>
      <c r="F210" s="16">
        <v>113.15</v>
      </c>
      <c r="G210" s="18" t="s">
        <v>19</v>
      </c>
      <c r="H210" s="15">
        <v>77.489999999999995</v>
      </c>
      <c r="I210" s="15">
        <v>77.489999999999995</v>
      </c>
      <c r="J210" s="28">
        <v>0.25</v>
      </c>
      <c r="K210" s="15">
        <f t="shared" si="11"/>
        <v>96.862499999999997</v>
      </c>
      <c r="L210" s="17">
        <f t="shared" si="12"/>
        <v>10959.709000000001</v>
      </c>
    </row>
    <row r="211" spans="1:12" s="26" customFormat="1">
      <c r="A211" s="29" t="s">
        <v>14</v>
      </c>
      <c r="B211" s="18" t="s">
        <v>458</v>
      </c>
      <c r="C211" s="18" t="s">
        <v>28</v>
      </c>
      <c r="D211" s="18" t="s">
        <v>459</v>
      </c>
      <c r="E211" s="30" t="s">
        <v>460</v>
      </c>
      <c r="F211" s="16">
        <v>175.6</v>
      </c>
      <c r="G211" s="18" t="s">
        <v>19</v>
      </c>
      <c r="H211" s="15">
        <v>841.17</v>
      </c>
      <c r="I211" s="15">
        <v>841.17</v>
      </c>
      <c r="J211" s="28">
        <v>0.25</v>
      </c>
      <c r="K211" s="15">
        <f t="shared" si="11"/>
        <v>1051.4624999999999</v>
      </c>
      <c r="L211" s="17">
        <f t="shared" si="12"/>
        <v>184636.37599999999</v>
      </c>
    </row>
    <row r="212" spans="1:12" s="26" customFormat="1">
      <c r="A212" s="31" t="s">
        <v>11</v>
      </c>
      <c r="B212" s="25" t="s">
        <v>461</v>
      </c>
      <c r="C212" s="25"/>
      <c r="D212" s="25"/>
      <c r="E212" s="33" t="s">
        <v>462</v>
      </c>
      <c r="F212" s="19"/>
      <c r="G212" s="25"/>
      <c r="H212" s="15"/>
      <c r="I212" s="15"/>
      <c r="J212" s="32"/>
      <c r="K212" s="20"/>
      <c r="L212" s="22">
        <f>SUBTOTAL(9,L213:L228)</f>
        <v>1020128.4574999998</v>
      </c>
    </row>
    <row r="213" spans="1:12" s="26" customFormat="1" ht="51">
      <c r="A213" s="29" t="s">
        <v>14</v>
      </c>
      <c r="B213" s="18" t="s">
        <v>463</v>
      </c>
      <c r="C213" s="18" t="s">
        <v>28</v>
      </c>
      <c r="D213" s="18" t="s">
        <v>464</v>
      </c>
      <c r="E213" s="30" t="s">
        <v>465</v>
      </c>
      <c r="F213" s="16">
        <v>2404.96</v>
      </c>
      <c r="G213" s="18" t="s">
        <v>19</v>
      </c>
      <c r="H213" s="15">
        <v>214.92</v>
      </c>
      <c r="I213" s="15">
        <v>214.92</v>
      </c>
      <c r="J213" s="28">
        <v>0.25</v>
      </c>
      <c r="K213" s="15">
        <f t="shared" ref="K213:K228" si="13">ROUND(I213,2)+(ROUND(I213,2)*J213)</f>
        <v>268.64999999999998</v>
      </c>
      <c r="L213" s="17">
        <f t="shared" ref="L213:L228" si="14">ROUND(K213,2)*F213</f>
        <v>646092.50399999996</v>
      </c>
    </row>
    <row r="214" spans="1:12" s="26" customFormat="1">
      <c r="A214" s="29" t="s">
        <v>14</v>
      </c>
      <c r="B214" s="18" t="s">
        <v>466</v>
      </c>
      <c r="C214" s="18" t="s">
        <v>28</v>
      </c>
      <c r="D214" s="18" t="s">
        <v>467</v>
      </c>
      <c r="E214" s="30" t="s">
        <v>468</v>
      </c>
      <c r="F214" s="16">
        <v>9.3699999999999992</v>
      </c>
      <c r="G214" s="18" t="s">
        <v>19</v>
      </c>
      <c r="H214" s="15">
        <v>116.37</v>
      </c>
      <c r="I214" s="15">
        <v>116.37</v>
      </c>
      <c r="J214" s="28">
        <v>0.25</v>
      </c>
      <c r="K214" s="15">
        <f t="shared" si="13"/>
        <v>145.46250000000001</v>
      </c>
      <c r="L214" s="17">
        <f t="shared" si="14"/>
        <v>1362.9602</v>
      </c>
    </row>
    <row r="215" spans="1:12" s="26" customFormat="1">
      <c r="A215" s="29" t="s">
        <v>14</v>
      </c>
      <c r="B215" s="18" t="s">
        <v>469</v>
      </c>
      <c r="C215" s="18" t="s">
        <v>28</v>
      </c>
      <c r="D215" s="18" t="s">
        <v>470</v>
      </c>
      <c r="E215" s="30" t="s">
        <v>471</v>
      </c>
      <c r="F215" s="16">
        <v>120.67</v>
      </c>
      <c r="G215" s="18" t="s">
        <v>34</v>
      </c>
      <c r="H215" s="15">
        <v>81.540000000000006</v>
      </c>
      <c r="I215" s="15">
        <v>81.540000000000006</v>
      </c>
      <c r="J215" s="28">
        <v>0.25</v>
      </c>
      <c r="K215" s="15">
        <f t="shared" si="13"/>
        <v>101.92500000000001</v>
      </c>
      <c r="L215" s="17">
        <f t="shared" si="14"/>
        <v>12299.893100000001</v>
      </c>
    </row>
    <row r="216" spans="1:12" s="26" customFormat="1">
      <c r="A216" s="29" t="s">
        <v>14</v>
      </c>
      <c r="B216" s="18" t="s">
        <v>472</v>
      </c>
      <c r="C216" s="18" t="s">
        <v>28</v>
      </c>
      <c r="D216" s="18" t="s">
        <v>473</v>
      </c>
      <c r="E216" s="30" t="s">
        <v>474</v>
      </c>
      <c r="F216" s="16">
        <v>64.599999999999994</v>
      </c>
      <c r="G216" s="18" t="s">
        <v>34</v>
      </c>
      <c r="H216" s="15">
        <v>81.540000000000006</v>
      </c>
      <c r="I216" s="15">
        <v>81.540000000000006</v>
      </c>
      <c r="J216" s="28">
        <v>0.25</v>
      </c>
      <c r="K216" s="15">
        <f t="shared" si="13"/>
        <v>101.92500000000001</v>
      </c>
      <c r="L216" s="17">
        <f t="shared" si="14"/>
        <v>6584.6779999999999</v>
      </c>
    </row>
    <row r="217" spans="1:12" s="26" customFormat="1">
      <c r="A217" s="29" t="s">
        <v>14</v>
      </c>
      <c r="B217" s="18" t="s">
        <v>475</v>
      </c>
      <c r="C217" s="18" t="s">
        <v>28</v>
      </c>
      <c r="D217" s="18" t="s">
        <v>476</v>
      </c>
      <c r="E217" s="30" t="s">
        <v>477</v>
      </c>
      <c r="F217" s="16">
        <v>63.2</v>
      </c>
      <c r="G217" s="18" t="s">
        <v>34</v>
      </c>
      <c r="H217" s="15">
        <v>81.540000000000006</v>
      </c>
      <c r="I217" s="15">
        <v>81.540000000000006</v>
      </c>
      <c r="J217" s="28">
        <v>0.25</v>
      </c>
      <c r="K217" s="15">
        <f t="shared" si="13"/>
        <v>101.92500000000001</v>
      </c>
      <c r="L217" s="17">
        <f t="shared" si="14"/>
        <v>6441.9760000000006</v>
      </c>
    </row>
    <row r="218" spans="1:12" s="26" customFormat="1">
      <c r="A218" s="29" t="s">
        <v>14</v>
      </c>
      <c r="B218" s="18" t="s">
        <v>478</v>
      </c>
      <c r="C218" s="18" t="s">
        <v>28</v>
      </c>
      <c r="D218" s="18" t="s">
        <v>479</v>
      </c>
      <c r="E218" s="30" t="s">
        <v>480</v>
      </c>
      <c r="F218" s="16">
        <v>20.9</v>
      </c>
      <c r="G218" s="18" t="s">
        <v>34</v>
      </c>
      <c r="H218" s="15">
        <v>81.540000000000006</v>
      </c>
      <c r="I218" s="15">
        <v>81.540000000000006</v>
      </c>
      <c r="J218" s="28">
        <v>0.25</v>
      </c>
      <c r="K218" s="15">
        <f t="shared" si="13"/>
        <v>101.92500000000001</v>
      </c>
      <c r="L218" s="17">
        <f t="shared" si="14"/>
        <v>2130.337</v>
      </c>
    </row>
    <row r="219" spans="1:12" s="26" customFormat="1">
      <c r="A219" s="29" t="s">
        <v>14</v>
      </c>
      <c r="B219" s="18" t="s">
        <v>481</v>
      </c>
      <c r="C219" s="18" t="s">
        <v>28</v>
      </c>
      <c r="D219" s="18" t="s">
        <v>482</v>
      </c>
      <c r="E219" s="30" t="s">
        <v>483</v>
      </c>
      <c r="F219" s="16">
        <v>253.98</v>
      </c>
      <c r="G219" s="18" t="s">
        <v>34</v>
      </c>
      <c r="H219" s="15">
        <v>81.540000000000006</v>
      </c>
      <c r="I219" s="15">
        <v>81.540000000000006</v>
      </c>
      <c r="J219" s="28">
        <v>0.25</v>
      </c>
      <c r="K219" s="15">
        <f t="shared" si="13"/>
        <v>101.92500000000001</v>
      </c>
      <c r="L219" s="17">
        <f t="shared" si="14"/>
        <v>25888.181400000001</v>
      </c>
    </row>
    <row r="220" spans="1:12" s="26" customFormat="1">
      <c r="A220" s="29" t="s">
        <v>14</v>
      </c>
      <c r="B220" s="18" t="s">
        <v>484</v>
      </c>
      <c r="C220" s="18" t="s">
        <v>28</v>
      </c>
      <c r="D220" s="18" t="s">
        <v>485</v>
      </c>
      <c r="E220" s="30" t="s">
        <v>486</v>
      </c>
      <c r="F220" s="16">
        <v>114.18</v>
      </c>
      <c r="G220" s="18" t="s">
        <v>34</v>
      </c>
      <c r="H220" s="15">
        <v>81.540000000000006</v>
      </c>
      <c r="I220" s="15">
        <v>81.540000000000006</v>
      </c>
      <c r="J220" s="28">
        <v>0.25</v>
      </c>
      <c r="K220" s="15">
        <f t="shared" si="13"/>
        <v>101.92500000000001</v>
      </c>
      <c r="L220" s="17">
        <f t="shared" si="14"/>
        <v>11638.367400000001</v>
      </c>
    </row>
    <row r="221" spans="1:12" s="26" customFormat="1" ht="25.5">
      <c r="A221" s="29" t="s">
        <v>14</v>
      </c>
      <c r="B221" s="18" t="s">
        <v>487</v>
      </c>
      <c r="C221" s="18" t="s">
        <v>28</v>
      </c>
      <c r="D221" s="18" t="s">
        <v>488</v>
      </c>
      <c r="E221" s="30" t="s">
        <v>489</v>
      </c>
      <c r="F221" s="16">
        <v>209.1</v>
      </c>
      <c r="G221" s="18" t="s">
        <v>34</v>
      </c>
      <c r="H221" s="15">
        <v>125.2</v>
      </c>
      <c r="I221" s="15">
        <v>125.2</v>
      </c>
      <c r="J221" s="28">
        <v>0.25</v>
      </c>
      <c r="K221" s="15">
        <f t="shared" si="13"/>
        <v>156.5</v>
      </c>
      <c r="L221" s="17">
        <f t="shared" si="14"/>
        <v>32724.149999999998</v>
      </c>
    </row>
    <row r="222" spans="1:12" s="26" customFormat="1">
      <c r="A222" s="29" t="s">
        <v>14</v>
      </c>
      <c r="B222" s="18" t="s">
        <v>490</v>
      </c>
      <c r="C222" s="18" t="s">
        <v>28</v>
      </c>
      <c r="D222" s="18" t="s">
        <v>491</v>
      </c>
      <c r="E222" s="30" t="s">
        <v>492</v>
      </c>
      <c r="F222" s="16">
        <v>358.89</v>
      </c>
      <c r="G222" s="18" t="s">
        <v>34</v>
      </c>
      <c r="H222" s="15">
        <v>48.05</v>
      </c>
      <c r="I222" s="15">
        <v>48.05</v>
      </c>
      <c r="J222" s="28">
        <v>0.25</v>
      </c>
      <c r="K222" s="15">
        <f t="shared" si="13"/>
        <v>60.0625</v>
      </c>
      <c r="L222" s="17">
        <f t="shared" si="14"/>
        <v>21554.933400000002</v>
      </c>
    </row>
    <row r="223" spans="1:12" s="26" customFormat="1">
      <c r="A223" s="29" t="s">
        <v>14</v>
      </c>
      <c r="B223" s="18" t="s">
        <v>493</v>
      </c>
      <c r="C223" s="18" t="s">
        <v>28</v>
      </c>
      <c r="D223" s="18" t="s">
        <v>494</v>
      </c>
      <c r="E223" s="30" t="s">
        <v>495</v>
      </c>
      <c r="F223" s="16">
        <v>558.25</v>
      </c>
      <c r="G223" s="18" t="s">
        <v>34</v>
      </c>
      <c r="H223" s="15">
        <v>48.05</v>
      </c>
      <c r="I223" s="15">
        <v>48.05</v>
      </c>
      <c r="J223" s="28">
        <v>0.25</v>
      </c>
      <c r="K223" s="15">
        <f t="shared" si="13"/>
        <v>60.0625</v>
      </c>
      <c r="L223" s="17">
        <f t="shared" si="14"/>
        <v>33528.495000000003</v>
      </c>
    </row>
    <row r="224" spans="1:12" s="26" customFormat="1">
      <c r="A224" s="29" t="s">
        <v>14</v>
      </c>
      <c r="B224" s="18" t="s">
        <v>496</v>
      </c>
      <c r="C224" s="18" t="s">
        <v>28</v>
      </c>
      <c r="D224" s="18" t="s">
        <v>497</v>
      </c>
      <c r="E224" s="30" t="s">
        <v>498</v>
      </c>
      <c r="F224" s="16">
        <v>238.76</v>
      </c>
      <c r="G224" s="18" t="s">
        <v>34</v>
      </c>
      <c r="H224" s="15">
        <v>48.05</v>
      </c>
      <c r="I224" s="15">
        <v>48.05</v>
      </c>
      <c r="J224" s="28">
        <v>0.25</v>
      </c>
      <c r="K224" s="15">
        <f t="shared" si="13"/>
        <v>60.0625</v>
      </c>
      <c r="L224" s="17">
        <f t="shared" si="14"/>
        <v>14339.9256</v>
      </c>
    </row>
    <row r="225" spans="1:12" s="26" customFormat="1" ht="25.5">
      <c r="A225" s="29" t="s">
        <v>14</v>
      </c>
      <c r="B225" s="18" t="s">
        <v>499</v>
      </c>
      <c r="C225" s="18" t="s">
        <v>28</v>
      </c>
      <c r="D225" s="18" t="s">
        <v>500</v>
      </c>
      <c r="E225" s="27" t="s">
        <v>501</v>
      </c>
      <c r="F225" s="18">
        <v>321.18</v>
      </c>
      <c r="G225" s="18" t="s">
        <v>34</v>
      </c>
      <c r="H225" s="15">
        <v>48.05</v>
      </c>
      <c r="I225" s="15">
        <v>48.05</v>
      </c>
      <c r="J225" s="28">
        <v>0.25</v>
      </c>
      <c r="K225" s="18">
        <f t="shared" si="13"/>
        <v>60.0625</v>
      </c>
      <c r="L225" s="17">
        <f t="shared" si="14"/>
        <v>19290.070800000001</v>
      </c>
    </row>
    <row r="226" spans="1:12" s="26" customFormat="1" ht="25.5">
      <c r="A226" s="29" t="s">
        <v>14</v>
      </c>
      <c r="B226" s="18" t="s">
        <v>502</v>
      </c>
      <c r="C226" s="18" t="s">
        <v>16</v>
      </c>
      <c r="D226" s="18" t="s">
        <v>503</v>
      </c>
      <c r="E226" s="30" t="s">
        <v>504</v>
      </c>
      <c r="F226" s="16">
        <v>1357.82</v>
      </c>
      <c r="G226" s="18" t="s">
        <v>19</v>
      </c>
      <c r="H226" s="15">
        <v>72.819999999999993</v>
      </c>
      <c r="I226" s="15">
        <v>72.819999999999993</v>
      </c>
      <c r="J226" s="28">
        <v>0.25</v>
      </c>
      <c r="K226" s="15">
        <f t="shared" si="13"/>
        <v>91.024999999999991</v>
      </c>
      <c r="L226" s="17">
        <f t="shared" si="14"/>
        <v>123602.35459999999</v>
      </c>
    </row>
    <row r="227" spans="1:12" s="26" customFormat="1" ht="25.5">
      <c r="A227" s="29" t="s">
        <v>14</v>
      </c>
      <c r="B227" s="18" t="s">
        <v>505</v>
      </c>
      <c r="C227" s="18" t="s">
        <v>28</v>
      </c>
      <c r="D227" s="18" t="s">
        <v>488</v>
      </c>
      <c r="E227" s="30" t="s">
        <v>489</v>
      </c>
      <c r="F227" s="16">
        <v>32.299999999999997</v>
      </c>
      <c r="G227" s="18" t="s">
        <v>34</v>
      </c>
      <c r="H227" s="15">
        <v>125.2</v>
      </c>
      <c r="I227" s="15">
        <v>125.2</v>
      </c>
      <c r="J227" s="28">
        <v>0.25</v>
      </c>
      <c r="K227" s="15">
        <f t="shared" si="13"/>
        <v>156.5</v>
      </c>
      <c r="L227" s="17">
        <f t="shared" si="14"/>
        <v>5054.95</v>
      </c>
    </row>
    <row r="228" spans="1:12" s="26" customFormat="1" ht="25.5">
      <c r="A228" s="29" t="s">
        <v>14</v>
      </c>
      <c r="B228" s="18" t="s">
        <v>506</v>
      </c>
      <c r="C228" s="18" t="s">
        <v>28</v>
      </c>
      <c r="D228" s="18" t="s">
        <v>507</v>
      </c>
      <c r="E228" s="30" t="s">
        <v>508</v>
      </c>
      <c r="F228" s="16">
        <v>632.70000000000005</v>
      </c>
      <c r="G228" s="18" t="s">
        <v>19</v>
      </c>
      <c r="H228" s="15">
        <v>72.819999999999993</v>
      </c>
      <c r="I228" s="15">
        <v>72.819999999999993</v>
      </c>
      <c r="J228" s="28">
        <v>0.25</v>
      </c>
      <c r="K228" s="15">
        <f t="shared" si="13"/>
        <v>91.024999999999991</v>
      </c>
      <c r="L228" s="17">
        <f t="shared" si="14"/>
        <v>57594.681000000004</v>
      </c>
    </row>
    <row r="229" spans="1:12" s="26" customFormat="1">
      <c r="A229" s="31" t="s">
        <v>11</v>
      </c>
      <c r="B229" s="25" t="s">
        <v>509</v>
      </c>
      <c r="C229" s="25"/>
      <c r="D229" s="25"/>
      <c r="E229" s="33" t="s">
        <v>510</v>
      </c>
      <c r="F229" s="19"/>
      <c r="G229" s="25"/>
      <c r="H229" s="15"/>
      <c r="I229" s="15"/>
      <c r="J229" s="32"/>
      <c r="K229" s="20"/>
      <c r="L229" s="22">
        <f>SUBTOTAL(9,L230:L235)</f>
        <v>106462.2972</v>
      </c>
    </row>
    <row r="230" spans="1:12" s="26" customFormat="1">
      <c r="A230" s="29" t="s">
        <v>14</v>
      </c>
      <c r="B230" s="18" t="s">
        <v>511</v>
      </c>
      <c r="C230" s="18" t="s">
        <v>28</v>
      </c>
      <c r="D230" s="18" t="s">
        <v>512</v>
      </c>
      <c r="E230" s="30" t="s">
        <v>513</v>
      </c>
      <c r="F230" s="16">
        <v>1357.82</v>
      </c>
      <c r="G230" s="18" t="s">
        <v>19</v>
      </c>
      <c r="H230" s="15">
        <v>42.28</v>
      </c>
      <c r="I230" s="15">
        <v>42.28</v>
      </c>
      <c r="J230" s="28">
        <v>0.25</v>
      </c>
      <c r="K230" s="15">
        <f t="shared" ref="K230:K235" si="15">ROUND(I230,2)+(ROUND(I230,2)*J230)</f>
        <v>52.85</v>
      </c>
      <c r="L230" s="17">
        <f t="shared" ref="L230:L235" si="16">ROUND(K230,2)*F230</f>
        <v>71760.786999999997</v>
      </c>
    </row>
    <row r="231" spans="1:12" s="26" customFormat="1">
      <c r="A231" s="29" t="s">
        <v>14</v>
      </c>
      <c r="B231" s="18" t="s">
        <v>514</v>
      </c>
      <c r="C231" s="18" t="s">
        <v>28</v>
      </c>
      <c r="D231" s="18" t="s">
        <v>515</v>
      </c>
      <c r="E231" s="30" t="s">
        <v>516</v>
      </c>
      <c r="F231" s="16">
        <v>113.88</v>
      </c>
      <c r="G231" s="18" t="s">
        <v>19</v>
      </c>
      <c r="H231" s="15">
        <v>42.28</v>
      </c>
      <c r="I231" s="15">
        <v>42.28</v>
      </c>
      <c r="J231" s="28">
        <v>0.25</v>
      </c>
      <c r="K231" s="15">
        <f t="shared" si="15"/>
        <v>52.85</v>
      </c>
      <c r="L231" s="17">
        <f t="shared" si="16"/>
        <v>6018.558</v>
      </c>
    </row>
    <row r="232" spans="1:12" s="26" customFormat="1">
      <c r="A232" s="29" t="s">
        <v>14</v>
      </c>
      <c r="B232" s="18" t="s">
        <v>517</v>
      </c>
      <c r="C232" s="18" t="s">
        <v>28</v>
      </c>
      <c r="D232" s="18" t="s">
        <v>518</v>
      </c>
      <c r="E232" s="30" t="s">
        <v>519</v>
      </c>
      <c r="F232" s="16">
        <v>223.42</v>
      </c>
      <c r="G232" s="18" t="s">
        <v>19</v>
      </c>
      <c r="H232" s="15">
        <v>42.28</v>
      </c>
      <c r="I232" s="15">
        <v>42.28</v>
      </c>
      <c r="J232" s="28">
        <v>0.25</v>
      </c>
      <c r="K232" s="15">
        <f t="shared" si="15"/>
        <v>52.85</v>
      </c>
      <c r="L232" s="17">
        <f t="shared" si="16"/>
        <v>11807.746999999999</v>
      </c>
    </row>
    <row r="233" spans="1:12" s="26" customFormat="1">
      <c r="A233" s="29" t="s">
        <v>14</v>
      </c>
      <c r="B233" s="18" t="s">
        <v>520</v>
      </c>
      <c r="C233" s="18" t="s">
        <v>28</v>
      </c>
      <c r="D233" s="18" t="s">
        <v>521</v>
      </c>
      <c r="E233" s="30" t="s">
        <v>522</v>
      </c>
      <c r="F233" s="16">
        <v>29.4</v>
      </c>
      <c r="G233" s="18" t="s">
        <v>19</v>
      </c>
      <c r="H233" s="15">
        <v>42.28</v>
      </c>
      <c r="I233" s="15">
        <v>42.28</v>
      </c>
      <c r="J233" s="28">
        <v>0.25</v>
      </c>
      <c r="K233" s="15">
        <f t="shared" si="15"/>
        <v>52.85</v>
      </c>
      <c r="L233" s="17">
        <f t="shared" si="16"/>
        <v>1553.79</v>
      </c>
    </row>
    <row r="234" spans="1:12" s="26" customFormat="1" ht="38.25">
      <c r="A234" s="29" t="s">
        <v>14</v>
      </c>
      <c r="B234" s="18" t="s">
        <v>523</v>
      </c>
      <c r="C234" s="18" t="s">
        <v>16</v>
      </c>
      <c r="D234" s="18" t="s">
        <v>524</v>
      </c>
      <c r="E234" s="30" t="s">
        <v>525</v>
      </c>
      <c r="F234" s="16">
        <v>113.88</v>
      </c>
      <c r="G234" s="18" t="s">
        <v>19</v>
      </c>
      <c r="H234" s="15">
        <v>51.73</v>
      </c>
      <c r="I234" s="15">
        <v>51.73</v>
      </c>
      <c r="J234" s="28">
        <v>0.25</v>
      </c>
      <c r="K234" s="15">
        <f t="shared" si="15"/>
        <v>64.662499999999994</v>
      </c>
      <c r="L234" s="17">
        <f t="shared" si="16"/>
        <v>7363.4807999999994</v>
      </c>
    </row>
    <row r="235" spans="1:12" s="26" customFormat="1" ht="25.5">
      <c r="A235" s="29" t="s">
        <v>14</v>
      </c>
      <c r="B235" s="18" t="s">
        <v>526</v>
      </c>
      <c r="C235" s="18" t="s">
        <v>16</v>
      </c>
      <c r="D235" s="18" t="s">
        <v>527</v>
      </c>
      <c r="E235" s="30" t="s">
        <v>528</v>
      </c>
      <c r="F235" s="16">
        <v>113.88</v>
      </c>
      <c r="G235" s="18" t="s">
        <v>19</v>
      </c>
      <c r="H235" s="15">
        <v>55.9</v>
      </c>
      <c r="I235" s="15">
        <v>55.9</v>
      </c>
      <c r="J235" s="28">
        <v>0.25</v>
      </c>
      <c r="K235" s="15">
        <f t="shared" si="15"/>
        <v>69.875</v>
      </c>
      <c r="L235" s="17">
        <f t="shared" si="16"/>
        <v>7957.9343999999992</v>
      </c>
    </row>
    <row r="236" spans="1:12" s="26" customFormat="1">
      <c r="A236" s="31" t="s">
        <v>11</v>
      </c>
      <c r="B236" s="25" t="s">
        <v>529</v>
      </c>
      <c r="C236" s="25"/>
      <c r="D236" s="25"/>
      <c r="E236" s="33" t="s">
        <v>530</v>
      </c>
      <c r="F236" s="19"/>
      <c r="G236" s="25"/>
      <c r="H236" s="15"/>
      <c r="I236" s="15"/>
      <c r="J236" s="32"/>
      <c r="K236" s="20"/>
      <c r="L236" s="22">
        <f>SUBTOTAL(9,L237:L249)</f>
        <v>523555.26560000004</v>
      </c>
    </row>
    <row r="237" spans="1:12" s="26" customFormat="1" ht="25.5">
      <c r="A237" s="29" t="s">
        <v>14</v>
      </c>
      <c r="B237" s="18" t="s">
        <v>531</v>
      </c>
      <c r="C237" s="18" t="s">
        <v>28</v>
      </c>
      <c r="D237" s="18" t="s">
        <v>532</v>
      </c>
      <c r="E237" s="30" t="s">
        <v>533</v>
      </c>
      <c r="F237" s="16">
        <v>2868.52</v>
      </c>
      <c r="G237" s="18" t="s">
        <v>19</v>
      </c>
      <c r="H237" s="15">
        <v>7.56</v>
      </c>
      <c r="I237" s="15">
        <v>7.56</v>
      </c>
      <c r="J237" s="28">
        <v>0.25</v>
      </c>
      <c r="K237" s="15">
        <f t="shared" ref="K237:K249" si="17">ROUND(I237,2)+(ROUND(I237,2)*J237)</f>
        <v>9.4499999999999993</v>
      </c>
      <c r="L237" s="17">
        <f t="shared" ref="L237:L249" si="18">ROUND(K237,2)*F237</f>
        <v>27107.513999999999</v>
      </c>
    </row>
    <row r="238" spans="1:12" s="26" customFormat="1" ht="25.5">
      <c r="A238" s="29" t="s">
        <v>14</v>
      </c>
      <c r="B238" s="18" t="s">
        <v>534</v>
      </c>
      <c r="C238" s="18" t="s">
        <v>28</v>
      </c>
      <c r="D238" s="18" t="s">
        <v>535</v>
      </c>
      <c r="E238" s="30" t="s">
        <v>536</v>
      </c>
      <c r="F238" s="16">
        <v>2125.09</v>
      </c>
      <c r="G238" s="18" t="s">
        <v>19</v>
      </c>
      <c r="H238" s="15">
        <v>7.56</v>
      </c>
      <c r="I238" s="15">
        <v>7.56</v>
      </c>
      <c r="J238" s="28">
        <v>0.25</v>
      </c>
      <c r="K238" s="15">
        <f t="shared" si="17"/>
        <v>9.4499999999999993</v>
      </c>
      <c r="L238" s="17">
        <f t="shared" si="18"/>
        <v>20082.1005</v>
      </c>
    </row>
    <row r="239" spans="1:12" s="26" customFormat="1" ht="38.25">
      <c r="A239" s="29" t="s">
        <v>14</v>
      </c>
      <c r="B239" s="18" t="s">
        <v>537</v>
      </c>
      <c r="C239" s="18" t="s">
        <v>28</v>
      </c>
      <c r="D239" s="18" t="s">
        <v>538</v>
      </c>
      <c r="E239" s="30" t="s">
        <v>539</v>
      </c>
      <c r="F239" s="16">
        <v>1425.36</v>
      </c>
      <c r="G239" s="18" t="s">
        <v>19</v>
      </c>
      <c r="H239" s="15">
        <v>43.24</v>
      </c>
      <c r="I239" s="15">
        <v>43.24</v>
      </c>
      <c r="J239" s="28">
        <v>0.25</v>
      </c>
      <c r="K239" s="15">
        <f t="shared" si="17"/>
        <v>54.050000000000004</v>
      </c>
      <c r="L239" s="17">
        <f t="shared" si="18"/>
        <v>77040.707999999984</v>
      </c>
    </row>
    <row r="240" spans="1:12" s="26" customFormat="1" ht="38.25">
      <c r="A240" s="29" t="s">
        <v>14</v>
      </c>
      <c r="B240" s="18" t="s">
        <v>540</v>
      </c>
      <c r="C240" s="18" t="s">
        <v>28</v>
      </c>
      <c r="D240" s="18" t="s">
        <v>541</v>
      </c>
      <c r="E240" s="30" t="s">
        <v>542</v>
      </c>
      <c r="F240" s="16">
        <v>699.72</v>
      </c>
      <c r="G240" s="18" t="s">
        <v>19</v>
      </c>
      <c r="H240" s="15">
        <v>43.24</v>
      </c>
      <c r="I240" s="15">
        <v>43.24</v>
      </c>
      <c r="J240" s="28">
        <v>0.25</v>
      </c>
      <c r="K240" s="15">
        <f t="shared" si="17"/>
        <v>54.050000000000004</v>
      </c>
      <c r="L240" s="17">
        <f t="shared" si="18"/>
        <v>37819.866000000002</v>
      </c>
    </row>
    <row r="241" spans="1:12" s="26" customFormat="1" ht="25.5">
      <c r="A241" s="29" t="s">
        <v>14</v>
      </c>
      <c r="B241" s="18" t="s">
        <v>543</v>
      </c>
      <c r="C241" s="18" t="s">
        <v>16</v>
      </c>
      <c r="D241" s="18" t="s">
        <v>544</v>
      </c>
      <c r="E241" s="30" t="s">
        <v>545</v>
      </c>
      <c r="F241" s="16">
        <v>398.09</v>
      </c>
      <c r="G241" s="18" t="s">
        <v>19</v>
      </c>
      <c r="H241" s="15">
        <v>62.01</v>
      </c>
      <c r="I241" s="15">
        <v>62.01</v>
      </c>
      <c r="J241" s="28">
        <v>0.25</v>
      </c>
      <c r="K241" s="15">
        <f t="shared" si="17"/>
        <v>77.512500000000003</v>
      </c>
      <c r="L241" s="17">
        <f t="shared" si="18"/>
        <v>30855.955900000001</v>
      </c>
    </row>
    <row r="242" spans="1:12" s="26" customFormat="1" ht="25.5">
      <c r="A242" s="29" t="s">
        <v>14</v>
      </c>
      <c r="B242" s="18" t="s">
        <v>546</v>
      </c>
      <c r="C242" s="18" t="s">
        <v>28</v>
      </c>
      <c r="D242" s="18" t="s">
        <v>547</v>
      </c>
      <c r="E242" s="30" t="s">
        <v>548</v>
      </c>
      <c r="F242" s="16">
        <v>162.05000000000001</v>
      </c>
      <c r="G242" s="18" t="s">
        <v>19</v>
      </c>
      <c r="H242" s="15">
        <v>54.44</v>
      </c>
      <c r="I242" s="15">
        <v>54.44</v>
      </c>
      <c r="J242" s="28">
        <v>0.25</v>
      </c>
      <c r="K242" s="15">
        <f t="shared" si="17"/>
        <v>68.05</v>
      </c>
      <c r="L242" s="17">
        <f t="shared" si="18"/>
        <v>11027.502500000001</v>
      </c>
    </row>
    <row r="243" spans="1:12" s="26" customFormat="1" ht="25.5">
      <c r="A243" s="29" t="s">
        <v>14</v>
      </c>
      <c r="B243" s="18" t="s">
        <v>549</v>
      </c>
      <c r="C243" s="18" t="s">
        <v>28</v>
      </c>
      <c r="D243" s="18" t="s">
        <v>550</v>
      </c>
      <c r="E243" s="30" t="s">
        <v>551</v>
      </c>
      <c r="F243" s="16">
        <v>41.38</v>
      </c>
      <c r="G243" s="18" t="s">
        <v>19</v>
      </c>
      <c r="H243" s="15">
        <v>54.44</v>
      </c>
      <c r="I243" s="15">
        <v>54.44</v>
      </c>
      <c r="J243" s="28">
        <v>0.25</v>
      </c>
      <c r="K243" s="15">
        <f t="shared" si="17"/>
        <v>68.05</v>
      </c>
      <c r="L243" s="17">
        <f t="shared" si="18"/>
        <v>2815.9090000000001</v>
      </c>
    </row>
    <row r="244" spans="1:12" s="26" customFormat="1">
      <c r="A244" s="29" t="s">
        <v>14</v>
      </c>
      <c r="B244" s="18" t="s">
        <v>552</v>
      </c>
      <c r="C244" s="18" t="s">
        <v>28</v>
      </c>
      <c r="D244" s="18" t="s">
        <v>553</v>
      </c>
      <c r="E244" s="30" t="s">
        <v>554</v>
      </c>
      <c r="F244" s="16">
        <v>149.4</v>
      </c>
      <c r="G244" s="18" t="s">
        <v>34</v>
      </c>
      <c r="H244" s="15">
        <v>32.51</v>
      </c>
      <c r="I244" s="15">
        <v>32.51</v>
      </c>
      <c r="J244" s="28">
        <v>0.25</v>
      </c>
      <c r="K244" s="15">
        <f t="shared" si="17"/>
        <v>40.637499999999996</v>
      </c>
      <c r="L244" s="17">
        <f t="shared" si="18"/>
        <v>6071.616</v>
      </c>
    </row>
    <row r="245" spans="1:12" s="26" customFormat="1" ht="25.5">
      <c r="A245" s="29" t="s">
        <v>14</v>
      </c>
      <c r="B245" s="18" t="s">
        <v>555</v>
      </c>
      <c r="C245" s="18" t="s">
        <v>16</v>
      </c>
      <c r="D245" s="18" t="s">
        <v>556</v>
      </c>
      <c r="E245" s="30" t="s">
        <v>557</v>
      </c>
      <c r="F245" s="16">
        <v>397.07</v>
      </c>
      <c r="G245" s="18" t="s">
        <v>19</v>
      </c>
      <c r="H245" s="15">
        <v>74.28</v>
      </c>
      <c r="I245" s="15">
        <v>74.28</v>
      </c>
      <c r="J245" s="28">
        <v>0.25</v>
      </c>
      <c r="K245" s="15">
        <f t="shared" si="17"/>
        <v>92.85</v>
      </c>
      <c r="L245" s="17">
        <f t="shared" si="18"/>
        <v>36867.949499999995</v>
      </c>
    </row>
    <row r="246" spans="1:12" s="26" customFormat="1" ht="38.25">
      <c r="A246" s="29" t="s">
        <v>14</v>
      </c>
      <c r="B246" s="18" t="s">
        <v>558</v>
      </c>
      <c r="C246" s="18" t="s">
        <v>28</v>
      </c>
      <c r="D246" s="18" t="s">
        <v>559</v>
      </c>
      <c r="E246" s="30" t="s">
        <v>560</v>
      </c>
      <c r="F246" s="16">
        <v>909.59</v>
      </c>
      <c r="G246" s="18" t="s">
        <v>19</v>
      </c>
      <c r="H246" s="15">
        <v>107.95</v>
      </c>
      <c r="I246" s="15">
        <v>107.95</v>
      </c>
      <c r="J246" s="28">
        <v>0.25</v>
      </c>
      <c r="K246" s="15">
        <f t="shared" si="17"/>
        <v>134.9375</v>
      </c>
      <c r="L246" s="17">
        <f t="shared" si="18"/>
        <v>122740.07460000001</v>
      </c>
    </row>
    <row r="247" spans="1:12" s="26" customFormat="1">
      <c r="A247" s="29" t="s">
        <v>14</v>
      </c>
      <c r="B247" s="18" t="s">
        <v>561</v>
      </c>
      <c r="C247" s="18" t="s">
        <v>28</v>
      </c>
      <c r="D247" s="18" t="s">
        <v>562</v>
      </c>
      <c r="E247" s="30" t="s">
        <v>563</v>
      </c>
      <c r="F247" s="16">
        <v>305.44</v>
      </c>
      <c r="G247" s="18" t="s">
        <v>19</v>
      </c>
      <c r="H247" s="15">
        <v>175.93</v>
      </c>
      <c r="I247" s="15">
        <v>175.93</v>
      </c>
      <c r="J247" s="28">
        <v>0.25</v>
      </c>
      <c r="K247" s="15">
        <f t="shared" si="17"/>
        <v>219.91250000000002</v>
      </c>
      <c r="L247" s="17">
        <f t="shared" si="18"/>
        <v>67169.310400000002</v>
      </c>
    </row>
    <row r="248" spans="1:12" s="26" customFormat="1" ht="25.5">
      <c r="A248" s="29" t="s">
        <v>14</v>
      </c>
      <c r="B248" s="18" t="s">
        <v>564</v>
      </c>
      <c r="C248" s="18" t="s">
        <v>16</v>
      </c>
      <c r="D248" s="18" t="s">
        <v>565</v>
      </c>
      <c r="E248" s="30" t="s">
        <v>566</v>
      </c>
      <c r="F248" s="16">
        <v>1400.68</v>
      </c>
      <c r="G248" s="18" t="s">
        <v>19</v>
      </c>
      <c r="H248" s="15">
        <v>4.71</v>
      </c>
      <c r="I248" s="15">
        <v>4.71</v>
      </c>
      <c r="J248" s="28">
        <v>0.25</v>
      </c>
      <c r="K248" s="15">
        <f t="shared" si="17"/>
        <v>5.8875000000000002</v>
      </c>
      <c r="L248" s="17">
        <f t="shared" si="18"/>
        <v>8250.0051999999996</v>
      </c>
    </row>
    <row r="249" spans="1:12" s="26" customFormat="1" ht="38.25">
      <c r="A249" s="29" t="s">
        <v>14</v>
      </c>
      <c r="B249" s="18" t="s">
        <v>567</v>
      </c>
      <c r="C249" s="18" t="s">
        <v>16</v>
      </c>
      <c r="D249" s="18" t="s">
        <v>568</v>
      </c>
      <c r="E249" s="30" t="s">
        <v>569</v>
      </c>
      <c r="F249" s="16">
        <v>1400.68</v>
      </c>
      <c r="G249" s="18" t="s">
        <v>19</v>
      </c>
      <c r="H249" s="15">
        <v>43.24</v>
      </c>
      <c r="I249" s="15">
        <v>43.24</v>
      </c>
      <c r="J249" s="28">
        <v>0.25</v>
      </c>
      <c r="K249" s="15">
        <f t="shared" si="17"/>
        <v>54.050000000000004</v>
      </c>
      <c r="L249" s="17">
        <f t="shared" si="18"/>
        <v>75706.754000000001</v>
      </c>
    </row>
    <row r="250" spans="1:12" s="26" customFormat="1">
      <c r="A250" s="31" t="s">
        <v>11</v>
      </c>
      <c r="B250" s="25" t="s">
        <v>570</v>
      </c>
      <c r="C250" s="25"/>
      <c r="D250" s="25"/>
      <c r="E250" s="33" t="s">
        <v>571</v>
      </c>
      <c r="F250" s="19"/>
      <c r="G250" s="25"/>
      <c r="H250" s="15"/>
      <c r="I250" s="15"/>
      <c r="J250" s="32"/>
      <c r="K250" s="20"/>
      <c r="L250" s="22">
        <f>SUBTOTAL(9,L251:L268)</f>
        <v>599156.64620000008</v>
      </c>
    </row>
    <row r="251" spans="1:12" s="26" customFormat="1">
      <c r="A251" s="29" t="s">
        <v>14</v>
      </c>
      <c r="B251" s="18" t="s">
        <v>572</v>
      </c>
      <c r="C251" s="18" t="s">
        <v>28</v>
      </c>
      <c r="D251" s="18" t="s">
        <v>573</v>
      </c>
      <c r="E251" s="30" t="s">
        <v>574</v>
      </c>
      <c r="F251" s="16">
        <v>2347.5</v>
      </c>
      <c r="G251" s="18" t="s">
        <v>19</v>
      </c>
      <c r="H251" s="15">
        <v>39.24</v>
      </c>
      <c r="I251" s="15">
        <v>39.24</v>
      </c>
      <c r="J251" s="28">
        <v>0.25</v>
      </c>
      <c r="K251" s="15">
        <f t="shared" ref="K251:K268" si="19">ROUND(I251,2)+(ROUND(I251,2)*J251)</f>
        <v>49.050000000000004</v>
      </c>
      <c r="L251" s="17">
        <f t="shared" ref="L251:L268" si="20">ROUND(K251,2)*F251</f>
        <v>115144.875</v>
      </c>
    </row>
    <row r="252" spans="1:12" s="26" customFormat="1" ht="51">
      <c r="A252" s="29" t="s">
        <v>14</v>
      </c>
      <c r="B252" s="18" t="s">
        <v>575</v>
      </c>
      <c r="C252" s="18" t="s">
        <v>16</v>
      </c>
      <c r="D252" s="18" t="s">
        <v>576</v>
      </c>
      <c r="E252" s="30" t="s">
        <v>577</v>
      </c>
      <c r="F252" s="16">
        <v>2347.5</v>
      </c>
      <c r="G252" s="18" t="s">
        <v>19</v>
      </c>
      <c r="H252" s="15">
        <v>92.3</v>
      </c>
      <c r="I252" s="15">
        <v>92.3</v>
      </c>
      <c r="J252" s="28">
        <v>0.25</v>
      </c>
      <c r="K252" s="15">
        <f t="shared" si="19"/>
        <v>115.375</v>
      </c>
      <c r="L252" s="17">
        <f t="shared" si="20"/>
        <v>270854.55</v>
      </c>
    </row>
    <row r="253" spans="1:12" s="26" customFormat="1" ht="38.25">
      <c r="A253" s="29" t="s">
        <v>14</v>
      </c>
      <c r="B253" s="18" t="s">
        <v>578</v>
      </c>
      <c r="C253" s="18" t="s">
        <v>16</v>
      </c>
      <c r="D253" s="18" t="s">
        <v>524</v>
      </c>
      <c r="E253" s="30" t="s">
        <v>525</v>
      </c>
      <c r="F253" s="16">
        <v>287.29000000000002</v>
      </c>
      <c r="G253" s="18" t="s">
        <v>19</v>
      </c>
      <c r="H253" s="15">
        <v>51.73</v>
      </c>
      <c r="I253" s="15">
        <v>51.73</v>
      </c>
      <c r="J253" s="28">
        <v>0.25</v>
      </c>
      <c r="K253" s="15">
        <f t="shared" si="19"/>
        <v>64.662499999999994</v>
      </c>
      <c r="L253" s="17">
        <f t="shared" si="20"/>
        <v>18576.171399999999</v>
      </c>
    </row>
    <row r="254" spans="1:12" s="26" customFormat="1" ht="38.25">
      <c r="A254" s="29" t="s">
        <v>14</v>
      </c>
      <c r="B254" s="18" t="s">
        <v>579</v>
      </c>
      <c r="C254" s="18" t="s">
        <v>16</v>
      </c>
      <c r="D254" s="18" t="s">
        <v>580</v>
      </c>
      <c r="E254" s="30" t="s">
        <v>581</v>
      </c>
      <c r="F254" s="16">
        <v>287.29000000000002</v>
      </c>
      <c r="G254" s="18" t="s">
        <v>19</v>
      </c>
      <c r="H254" s="15">
        <v>45.95</v>
      </c>
      <c r="I254" s="15">
        <v>45.95</v>
      </c>
      <c r="J254" s="28">
        <v>0.25</v>
      </c>
      <c r="K254" s="15">
        <f t="shared" si="19"/>
        <v>57.4375</v>
      </c>
      <c r="L254" s="17">
        <f t="shared" si="20"/>
        <v>16501.937600000001</v>
      </c>
    </row>
    <row r="255" spans="1:12" s="26" customFormat="1">
      <c r="A255" s="29" t="s">
        <v>14</v>
      </c>
      <c r="B255" s="18" t="s">
        <v>582</v>
      </c>
      <c r="C255" s="18" t="s">
        <v>28</v>
      </c>
      <c r="D255" s="18" t="s">
        <v>583</v>
      </c>
      <c r="E255" s="30" t="s">
        <v>584</v>
      </c>
      <c r="F255" s="16">
        <v>16.059999999999999</v>
      </c>
      <c r="G255" s="18" t="s">
        <v>34</v>
      </c>
      <c r="H255" s="15">
        <v>7.87</v>
      </c>
      <c r="I255" s="15">
        <v>7.87</v>
      </c>
      <c r="J255" s="28">
        <v>0.25</v>
      </c>
      <c r="K255" s="15">
        <f t="shared" si="19"/>
        <v>9.8375000000000004</v>
      </c>
      <c r="L255" s="17">
        <f t="shared" si="20"/>
        <v>158.03039999999999</v>
      </c>
    </row>
    <row r="256" spans="1:12" s="26" customFormat="1">
      <c r="A256" s="29" t="s">
        <v>14</v>
      </c>
      <c r="B256" s="18" t="s">
        <v>585</v>
      </c>
      <c r="C256" s="18" t="s">
        <v>28</v>
      </c>
      <c r="D256" s="18" t="s">
        <v>586</v>
      </c>
      <c r="E256" s="30" t="s">
        <v>587</v>
      </c>
      <c r="F256" s="16">
        <v>391.29</v>
      </c>
      <c r="G256" s="18" t="s">
        <v>34</v>
      </c>
      <c r="H256" s="15">
        <v>26.79</v>
      </c>
      <c r="I256" s="15">
        <v>26.79</v>
      </c>
      <c r="J256" s="28">
        <v>0.25</v>
      </c>
      <c r="K256" s="15">
        <f t="shared" si="19"/>
        <v>33.487499999999997</v>
      </c>
      <c r="L256" s="17">
        <f t="shared" si="20"/>
        <v>13104.302100000001</v>
      </c>
    </row>
    <row r="257" spans="1:12" s="26" customFormat="1" ht="25.5">
      <c r="A257" s="29" t="s">
        <v>14</v>
      </c>
      <c r="B257" s="18" t="s">
        <v>588</v>
      </c>
      <c r="C257" s="18" t="s">
        <v>16</v>
      </c>
      <c r="D257" s="18" t="s">
        <v>589</v>
      </c>
      <c r="E257" s="30" t="s">
        <v>590</v>
      </c>
      <c r="F257" s="16">
        <v>12.89</v>
      </c>
      <c r="G257" s="18" t="s">
        <v>34</v>
      </c>
      <c r="H257" s="15">
        <v>77.58</v>
      </c>
      <c r="I257" s="15">
        <v>77.58</v>
      </c>
      <c r="J257" s="28">
        <v>0.25</v>
      </c>
      <c r="K257" s="15">
        <f t="shared" si="19"/>
        <v>96.974999999999994</v>
      </c>
      <c r="L257" s="17">
        <f t="shared" si="20"/>
        <v>1250.0722000000001</v>
      </c>
    </row>
    <row r="258" spans="1:12" s="26" customFormat="1">
      <c r="A258" s="29" t="s">
        <v>14</v>
      </c>
      <c r="B258" s="18" t="s">
        <v>591</v>
      </c>
      <c r="C258" s="18" t="s">
        <v>28</v>
      </c>
      <c r="D258" s="18" t="s">
        <v>592</v>
      </c>
      <c r="E258" s="30" t="s">
        <v>593</v>
      </c>
      <c r="F258" s="16">
        <v>61.92</v>
      </c>
      <c r="G258" s="18" t="s">
        <v>34</v>
      </c>
      <c r="H258" s="15">
        <v>77.58</v>
      </c>
      <c r="I258" s="15">
        <v>77.58</v>
      </c>
      <c r="J258" s="28">
        <v>0.25</v>
      </c>
      <c r="K258" s="15">
        <f t="shared" si="19"/>
        <v>96.974999999999994</v>
      </c>
      <c r="L258" s="17">
        <f t="shared" si="20"/>
        <v>6005.0016000000005</v>
      </c>
    </row>
    <row r="259" spans="1:12" s="26" customFormat="1" ht="25.5">
      <c r="A259" s="29" t="s">
        <v>14</v>
      </c>
      <c r="B259" s="18" t="s">
        <v>594</v>
      </c>
      <c r="C259" s="18" t="s">
        <v>16</v>
      </c>
      <c r="D259" s="18" t="s">
        <v>595</v>
      </c>
      <c r="E259" s="30" t="s">
        <v>596</v>
      </c>
      <c r="F259" s="16">
        <v>638.29</v>
      </c>
      <c r="G259" s="18" t="s">
        <v>19</v>
      </c>
      <c r="H259" s="15">
        <v>44.38</v>
      </c>
      <c r="I259" s="15">
        <v>44.38</v>
      </c>
      <c r="J259" s="28">
        <v>0.25</v>
      </c>
      <c r="K259" s="15">
        <f t="shared" si="19"/>
        <v>55.475000000000001</v>
      </c>
      <c r="L259" s="17">
        <f t="shared" si="20"/>
        <v>35412.329199999993</v>
      </c>
    </row>
    <row r="260" spans="1:12" s="26" customFormat="1" ht="25.5">
      <c r="A260" s="29" t="s">
        <v>14</v>
      </c>
      <c r="B260" s="18" t="s">
        <v>597</v>
      </c>
      <c r="C260" s="18" t="s">
        <v>16</v>
      </c>
      <c r="D260" s="18" t="s">
        <v>598</v>
      </c>
      <c r="E260" s="30" t="s">
        <v>599</v>
      </c>
      <c r="F260" s="16">
        <v>157.83000000000001</v>
      </c>
      <c r="G260" s="18" t="s">
        <v>19</v>
      </c>
      <c r="H260" s="15">
        <v>47.25</v>
      </c>
      <c r="I260" s="15">
        <v>47.25</v>
      </c>
      <c r="J260" s="28">
        <v>0.25</v>
      </c>
      <c r="K260" s="15">
        <f t="shared" si="19"/>
        <v>59.0625</v>
      </c>
      <c r="L260" s="17">
        <f t="shared" si="20"/>
        <v>9321.4398000000019</v>
      </c>
    </row>
    <row r="261" spans="1:12" s="26" customFormat="1" ht="25.5">
      <c r="A261" s="29" t="s">
        <v>14</v>
      </c>
      <c r="B261" s="18" t="s">
        <v>600</v>
      </c>
      <c r="C261" s="18" t="s">
        <v>16</v>
      </c>
      <c r="D261" s="18" t="s">
        <v>601</v>
      </c>
      <c r="E261" s="30" t="s">
        <v>602</v>
      </c>
      <c r="F261" s="16">
        <v>346.65</v>
      </c>
      <c r="G261" s="18" t="s">
        <v>19</v>
      </c>
      <c r="H261" s="15">
        <v>90.04</v>
      </c>
      <c r="I261" s="15">
        <v>90.04</v>
      </c>
      <c r="J261" s="28">
        <v>0.25</v>
      </c>
      <c r="K261" s="15">
        <f t="shared" si="19"/>
        <v>112.55000000000001</v>
      </c>
      <c r="L261" s="17">
        <f t="shared" si="20"/>
        <v>39015.457499999997</v>
      </c>
    </row>
    <row r="262" spans="1:12" s="26" customFormat="1" ht="25.5">
      <c r="A262" s="29" t="s">
        <v>14</v>
      </c>
      <c r="B262" s="18" t="s">
        <v>603</v>
      </c>
      <c r="C262" s="18" t="s">
        <v>16</v>
      </c>
      <c r="D262" s="18" t="s">
        <v>604</v>
      </c>
      <c r="E262" s="30" t="s">
        <v>605</v>
      </c>
      <c r="F262" s="16">
        <v>143.01</v>
      </c>
      <c r="G262" s="18" t="s">
        <v>19</v>
      </c>
      <c r="H262" s="15">
        <v>75.38</v>
      </c>
      <c r="I262" s="15">
        <v>75.38</v>
      </c>
      <c r="J262" s="28">
        <v>0.25</v>
      </c>
      <c r="K262" s="15">
        <f t="shared" si="19"/>
        <v>94.224999999999994</v>
      </c>
      <c r="L262" s="17">
        <f t="shared" si="20"/>
        <v>13475.8323</v>
      </c>
    </row>
    <row r="263" spans="1:12" s="26" customFormat="1" ht="25.5">
      <c r="A263" s="29" t="s">
        <v>14</v>
      </c>
      <c r="B263" s="18" t="s">
        <v>606</v>
      </c>
      <c r="C263" s="18" t="s">
        <v>28</v>
      </c>
      <c r="D263" s="18" t="s">
        <v>607</v>
      </c>
      <c r="E263" s="30" t="s">
        <v>608</v>
      </c>
      <c r="F263" s="16">
        <v>31.94</v>
      </c>
      <c r="G263" s="18" t="s">
        <v>19</v>
      </c>
      <c r="H263" s="15">
        <v>220.85</v>
      </c>
      <c r="I263" s="15">
        <v>220.85</v>
      </c>
      <c r="J263" s="28">
        <v>0.25</v>
      </c>
      <c r="K263" s="15">
        <f t="shared" si="19"/>
        <v>276.0625</v>
      </c>
      <c r="L263" s="17">
        <f t="shared" si="20"/>
        <v>8817.3564000000006</v>
      </c>
    </row>
    <row r="264" spans="1:12" s="26" customFormat="1">
      <c r="A264" s="29" t="s">
        <v>14</v>
      </c>
      <c r="B264" s="18" t="s">
        <v>609</v>
      </c>
      <c r="C264" s="18" t="s">
        <v>28</v>
      </c>
      <c r="D264" s="18" t="s">
        <v>610</v>
      </c>
      <c r="E264" s="30" t="s">
        <v>611</v>
      </c>
      <c r="F264" s="16">
        <v>8.56</v>
      </c>
      <c r="G264" s="18" t="s">
        <v>19</v>
      </c>
      <c r="H264" s="15">
        <v>220.85</v>
      </c>
      <c r="I264" s="15">
        <v>220.85</v>
      </c>
      <c r="J264" s="28">
        <v>0.25</v>
      </c>
      <c r="K264" s="15">
        <f t="shared" si="19"/>
        <v>276.0625</v>
      </c>
      <c r="L264" s="17">
        <f t="shared" si="20"/>
        <v>2363.0736000000002</v>
      </c>
    </row>
    <row r="265" spans="1:12" s="26" customFormat="1">
      <c r="A265" s="29" t="s">
        <v>14</v>
      </c>
      <c r="B265" s="18" t="s">
        <v>612</v>
      </c>
      <c r="C265" s="18" t="s">
        <v>28</v>
      </c>
      <c r="D265" s="18" t="s">
        <v>613</v>
      </c>
      <c r="E265" s="30" t="s">
        <v>614</v>
      </c>
      <c r="F265" s="16">
        <v>23.25</v>
      </c>
      <c r="G265" s="18" t="s">
        <v>19</v>
      </c>
      <c r="H265" s="15">
        <v>220.85</v>
      </c>
      <c r="I265" s="15">
        <v>220.85</v>
      </c>
      <c r="J265" s="28">
        <v>0.25</v>
      </c>
      <c r="K265" s="15">
        <f t="shared" si="19"/>
        <v>276.0625</v>
      </c>
      <c r="L265" s="17">
        <f t="shared" si="20"/>
        <v>6418.3950000000004</v>
      </c>
    </row>
    <row r="266" spans="1:12" s="26" customFormat="1">
      <c r="A266" s="29" t="s">
        <v>14</v>
      </c>
      <c r="B266" s="18" t="s">
        <v>615</v>
      </c>
      <c r="C266" s="18" t="s">
        <v>28</v>
      </c>
      <c r="D266" s="18" t="s">
        <v>616</v>
      </c>
      <c r="E266" s="30" t="s">
        <v>617</v>
      </c>
      <c r="F266" s="16">
        <v>40.65</v>
      </c>
      <c r="G266" s="18" t="s">
        <v>56</v>
      </c>
      <c r="H266" s="15">
        <v>109.35</v>
      </c>
      <c r="I266" s="15">
        <v>109.35</v>
      </c>
      <c r="J266" s="28">
        <v>0.25</v>
      </c>
      <c r="K266" s="15">
        <f t="shared" si="19"/>
        <v>136.6875</v>
      </c>
      <c r="L266" s="17">
        <f t="shared" si="20"/>
        <v>5556.4484999999995</v>
      </c>
    </row>
    <row r="267" spans="1:12" s="26" customFormat="1" ht="25.5">
      <c r="A267" s="29" t="s">
        <v>14</v>
      </c>
      <c r="B267" s="18" t="s">
        <v>618</v>
      </c>
      <c r="C267" s="18" t="s">
        <v>16</v>
      </c>
      <c r="D267" s="18" t="s">
        <v>619</v>
      </c>
      <c r="E267" s="30" t="s">
        <v>620</v>
      </c>
      <c r="F267" s="16">
        <v>1626.24</v>
      </c>
      <c r="G267" s="18" t="s">
        <v>19</v>
      </c>
      <c r="H267" s="15">
        <v>14.15</v>
      </c>
      <c r="I267" s="15">
        <v>14.15</v>
      </c>
      <c r="J267" s="28">
        <v>0.25</v>
      </c>
      <c r="K267" s="15">
        <f t="shared" si="19"/>
        <v>17.6875</v>
      </c>
      <c r="L267" s="17">
        <f t="shared" si="20"/>
        <v>28768.185600000001</v>
      </c>
    </row>
    <row r="268" spans="1:12" s="26" customFormat="1" ht="25.5">
      <c r="A268" s="29" t="s">
        <v>14</v>
      </c>
      <c r="B268" s="18" t="s">
        <v>621</v>
      </c>
      <c r="C268" s="18" t="s">
        <v>16</v>
      </c>
      <c r="D268" s="18" t="s">
        <v>622</v>
      </c>
      <c r="E268" s="30" t="s">
        <v>623</v>
      </c>
      <c r="F268" s="16">
        <v>170.48</v>
      </c>
      <c r="G268" s="18" t="s">
        <v>34</v>
      </c>
      <c r="H268" s="15">
        <v>39.479999999999997</v>
      </c>
      <c r="I268" s="15">
        <v>39.479999999999997</v>
      </c>
      <c r="J268" s="28">
        <v>0.25</v>
      </c>
      <c r="K268" s="15">
        <f t="shared" si="19"/>
        <v>49.349999999999994</v>
      </c>
      <c r="L268" s="17">
        <f t="shared" si="20"/>
        <v>8413.1880000000001</v>
      </c>
    </row>
    <row r="269" spans="1:12" s="26" customFormat="1">
      <c r="A269" s="31" t="s">
        <v>11</v>
      </c>
      <c r="B269" s="25" t="s">
        <v>624</v>
      </c>
      <c r="C269" s="25"/>
      <c r="D269" s="25"/>
      <c r="E269" s="33" t="s">
        <v>625</v>
      </c>
      <c r="F269" s="19"/>
      <c r="G269" s="25"/>
      <c r="H269" s="15"/>
      <c r="I269" s="15"/>
      <c r="J269" s="32"/>
      <c r="K269" s="20"/>
      <c r="L269" s="22">
        <f>SUBTOTAL(9,L270:L287)</f>
        <v>296423.10129999998</v>
      </c>
    </row>
    <row r="270" spans="1:12" s="26" customFormat="1" ht="25.5">
      <c r="A270" s="29" t="s">
        <v>14</v>
      </c>
      <c r="B270" s="18" t="s">
        <v>626</v>
      </c>
      <c r="C270" s="18" t="s">
        <v>28</v>
      </c>
      <c r="D270" s="18" t="s">
        <v>627</v>
      </c>
      <c r="E270" s="30" t="s">
        <v>628</v>
      </c>
      <c r="F270" s="16">
        <v>397.07</v>
      </c>
      <c r="G270" s="18" t="s">
        <v>19</v>
      </c>
      <c r="H270" s="15">
        <v>25.37</v>
      </c>
      <c r="I270" s="15">
        <v>25.37</v>
      </c>
      <c r="J270" s="28">
        <v>0.25</v>
      </c>
      <c r="K270" s="15">
        <f t="shared" ref="K270:K287" si="21">ROUND(I270,2)+(ROUND(I270,2)*J270)</f>
        <v>31.712500000000002</v>
      </c>
      <c r="L270" s="17">
        <f t="shared" ref="L270:L287" si="22">ROUND(K270,2)*F270</f>
        <v>12591.0897</v>
      </c>
    </row>
    <row r="271" spans="1:12" s="26" customFormat="1" ht="25.5">
      <c r="A271" s="29" t="s">
        <v>14</v>
      </c>
      <c r="B271" s="18" t="s">
        <v>629</v>
      </c>
      <c r="C271" s="18" t="s">
        <v>16</v>
      </c>
      <c r="D271" s="18" t="s">
        <v>630</v>
      </c>
      <c r="E271" s="30" t="s">
        <v>631</v>
      </c>
      <c r="F271" s="16">
        <v>1201.6099999999999</v>
      </c>
      <c r="G271" s="18" t="s">
        <v>19</v>
      </c>
      <c r="H271" s="15">
        <v>22.48</v>
      </c>
      <c r="I271" s="15">
        <v>22.48</v>
      </c>
      <c r="J271" s="28">
        <v>0.25</v>
      </c>
      <c r="K271" s="15">
        <f t="shared" si="21"/>
        <v>28.1</v>
      </c>
      <c r="L271" s="17">
        <f t="shared" si="22"/>
        <v>33765.241000000002</v>
      </c>
    </row>
    <row r="272" spans="1:12" s="26" customFormat="1">
      <c r="A272" s="29" t="s">
        <v>14</v>
      </c>
      <c r="B272" s="18" t="s">
        <v>632</v>
      </c>
      <c r="C272" s="18" t="s">
        <v>28</v>
      </c>
      <c r="D272" s="18" t="s">
        <v>633</v>
      </c>
      <c r="E272" s="30" t="s">
        <v>634</v>
      </c>
      <c r="F272" s="16">
        <v>126.64</v>
      </c>
      <c r="G272" s="18" t="s">
        <v>19</v>
      </c>
      <c r="H272" s="15">
        <v>24.12</v>
      </c>
      <c r="I272" s="15">
        <v>24.12</v>
      </c>
      <c r="J272" s="28">
        <v>0.25</v>
      </c>
      <c r="K272" s="15">
        <f t="shared" si="21"/>
        <v>30.150000000000002</v>
      </c>
      <c r="L272" s="17">
        <f t="shared" si="22"/>
        <v>3818.1959999999999</v>
      </c>
    </row>
    <row r="273" spans="1:12" s="26" customFormat="1">
      <c r="A273" s="29" t="s">
        <v>14</v>
      </c>
      <c r="B273" s="18" t="s">
        <v>635</v>
      </c>
      <c r="C273" s="18" t="s">
        <v>28</v>
      </c>
      <c r="D273" s="18" t="s">
        <v>636</v>
      </c>
      <c r="E273" s="27" t="s">
        <v>637</v>
      </c>
      <c r="F273" s="18">
        <v>503.51</v>
      </c>
      <c r="G273" s="18" t="s">
        <v>19</v>
      </c>
      <c r="H273" s="15">
        <v>13.46</v>
      </c>
      <c r="I273" s="15">
        <v>13.46</v>
      </c>
      <c r="J273" s="28">
        <v>0.25</v>
      </c>
      <c r="K273" s="18">
        <f t="shared" si="21"/>
        <v>16.825000000000003</v>
      </c>
      <c r="L273" s="17">
        <f t="shared" si="22"/>
        <v>8474.0732999999982</v>
      </c>
    </row>
    <row r="274" spans="1:12" s="26" customFormat="1" ht="25.5">
      <c r="A274" s="29" t="s">
        <v>14</v>
      </c>
      <c r="B274" s="18" t="s">
        <v>638</v>
      </c>
      <c r="C274" s="18" t="s">
        <v>16</v>
      </c>
      <c r="D274" s="18" t="s">
        <v>639</v>
      </c>
      <c r="E274" s="30" t="s">
        <v>640</v>
      </c>
      <c r="F274" s="16">
        <v>397.07</v>
      </c>
      <c r="G274" s="18" t="s">
        <v>19</v>
      </c>
      <c r="H274" s="15">
        <v>16.170000000000002</v>
      </c>
      <c r="I274" s="15">
        <v>16.170000000000002</v>
      </c>
      <c r="J274" s="28">
        <v>0.25</v>
      </c>
      <c r="K274" s="15">
        <f t="shared" si="21"/>
        <v>20.212500000000002</v>
      </c>
      <c r="L274" s="17">
        <f t="shared" si="22"/>
        <v>8024.7847000000002</v>
      </c>
    </row>
    <row r="275" spans="1:12" s="26" customFormat="1" ht="25.5">
      <c r="A275" s="29" t="s">
        <v>14</v>
      </c>
      <c r="B275" s="18" t="s">
        <v>641</v>
      </c>
      <c r="C275" s="18" t="s">
        <v>28</v>
      </c>
      <c r="D275" s="18" t="s">
        <v>642</v>
      </c>
      <c r="E275" s="30" t="s">
        <v>643</v>
      </c>
      <c r="F275" s="16">
        <v>212.58</v>
      </c>
      <c r="G275" s="18" t="s">
        <v>19</v>
      </c>
      <c r="H275" s="15">
        <v>16.84</v>
      </c>
      <c r="I275" s="15">
        <v>16.84</v>
      </c>
      <c r="J275" s="28">
        <v>0.25</v>
      </c>
      <c r="K275" s="15">
        <f t="shared" si="21"/>
        <v>21.05</v>
      </c>
      <c r="L275" s="17">
        <f t="shared" si="22"/>
        <v>4474.8090000000002</v>
      </c>
    </row>
    <row r="276" spans="1:12" s="26" customFormat="1" ht="25.5">
      <c r="A276" s="29" t="s">
        <v>14</v>
      </c>
      <c r="B276" s="18" t="s">
        <v>644</v>
      </c>
      <c r="C276" s="18" t="s">
        <v>28</v>
      </c>
      <c r="D276" s="18" t="s">
        <v>645</v>
      </c>
      <c r="E276" s="30" t="s">
        <v>646</v>
      </c>
      <c r="F276" s="16">
        <v>11.18</v>
      </c>
      <c r="G276" s="18" t="s">
        <v>19</v>
      </c>
      <c r="H276" s="15">
        <v>13.46</v>
      </c>
      <c r="I276" s="15">
        <v>13.46</v>
      </c>
      <c r="J276" s="28">
        <v>0.25</v>
      </c>
      <c r="K276" s="15">
        <f t="shared" si="21"/>
        <v>16.825000000000003</v>
      </c>
      <c r="L276" s="17">
        <f t="shared" si="22"/>
        <v>188.15939999999998</v>
      </c>
    </row>
    <row r="277" spans="1:12" s="26" customFormat="1">
      <c r="A277" s="29" t="s">
        <v>14</v>
      </c>
      <c r="B277" s="18" t="s">
        <v>647</v>
      </c>
      <c r="C277" s="18" t="s">
        <v>28</v>
      </c>
      <c r="D277" s="18" t="s">
        <v>648</v>
      </c>
      <c r="E277" s="30" t="s">
        <v>649</v>
      </c>
      <c r="F277" s="16">
        <v>126.64</v>
      </c>
      <c r="G277" s="18" t="s">
        <v>19</v>
      </c>
      <c r="H277" s="15">
        <v>13.46</v>
      </c>
      <c r="I277" s="15">
        <v>13.46</v>
      </c>
      <c r="J277" s="28">
        <v>0.25</v>
      </c>
      <c r="K277" s="15">
        <f t="shared" si="21"/>
        <v>16.825000000000003</v>
      </c>
      <c r="L277" s="17">
        <f t="shared" si="22"/>
        <v>2131.3511999999996</v>
      </c>
    </row>
    <row r="278" spans="1:12" s="26" customFormat="1">
      <c r="A278" s="29" t="s">
        <v>14</v>
      </c>
      <c r="B278" s="18" t="s">
        <v>650</v>
      </c>
      <c r="C278" s="18" t="s">
        <v>28</v>
      </c>
      <c r="D278" s="18" t="s">
        <v>651</v>
      </c>
      <c r="E278" s="30" t="s">
        <v>652</v>
      </c>
      <c r="F278" s="16">
        <v>147.41999999999999</v>
      </c>
      <c r="G278" s="18" t="s">
        <v>19</v>
      </c>
      <c r="H278" s="15">
        <v>19.100000000000001</v>
      </c>
      <c r="I278" s="15">
        <v>19.100000000000001</v>
      </c>
      <c r="J278" s="28">
        <v>0.25</v>
      </c>
      <c r="K278" s="15">
        <f t="shared" si="21"/>
        <v>23.875</v>
      </c>
      <c r="L278" s="17">
        <f t="shared" si="22"/>
        <v>3520.3895999999995</v>
      </c>
    </row>
    <row r="279" spans="1:12" s="26" customFormat="1">
      <c r="A279" s="29" t="s">
        <v>14</v>
      </c>
      <c r="B279" s="18" t="s">
        <v>653</v>
      </c>
      <c r="C279" s="18" t="s">
        <v>28</v>
      </c>
      <c r="D279" s="18" t="s">
        <v>654</v>
      </c>
      <c r="E279" s="30" t="s">
        <v>655</v>
      </c>
      <c r="F279" s="16">
        <v>38.04</v>
      </c>
      <c r="G279" s="18" t="s">
        <v>19</v>
      </c>
      <c r="H279" s="15">
        <v>19.100000000000001</v>
      </c>
      <c r="I279" s="15">
        <v>19.100000000000001</v>
      </c>
      <c r="J279" s="28">
        <v>0.25</v>
      </c>
      <c r="K279" s="15">
        <f t="shared" si="21"/>
        <v>23.875</v>
      </c>
      <c r="L279" s="17">
        <f t="shared" si="22"/>
        <v>908.39519999999993</v>
      </c>
    </row>
    <row r="280" spans="1:12" s="26" customFormat="1" ht="25.5">
      <c r="A280" s="29" t="s">
        <v>14</v>
      </c>
      <c r="B280" s="18" t="s">
        <v>656</v>
      </c>
      <c r="C280" s="18" t="s">
        <v>28</v>
      </c>
      <c r="D280" s="18" t="s">
        <v>657</v>
      </c>
      <c r="E280" s="30" t="s">
        <v>658</v>
      </c>
      <c r="F280" s="16">
        <v>173.86</v>
      </c>
      <c r="G280" s="18" t="s">
        <v>19</v>
      </c>
      <c r="H280" s="15">
        <v>13.46</v>
      </c>
      <c r="I280" s="15">
        <v>13.46</v>
      </c>
      <c r="J280" s="28">
        <v>0.25</v>
      </c>
      <c r="K280" s="15">
        <f t="shared" si="21"/>
        <v>16.825000000000003</v>
      </c>
      <c r="L280" s="17">
        <f t="shared" si="22"/>
        <v>2926.0637999999999</v>
      </c>
    </row>
    <row r="281" spans="1:12" s="26" customFormat="1">
      <c r="A281" s="29" t="s">
        <v>14</v>
      </c>
      <c r="B281" s="18" t="s">
        <v>659</v>
      </c>
      <c r="C281" s="18" t="s">
        <v>28</v>
      </c>
      <c r="D281" s="18" t="s">
        <v>660</v>
      </c>
      <c r="E281" s="30" t="s">
        <v>661</v>
      </c>
      <c r="F281" s="16">
        <v>394.75</v>
      </c>
      <c r="G281" s="18" t="s">
        <v>19</v>
      </c>
      <c r="H281" s="15">
        <v>14.09</v>
      </c>
      <c r="I281" s="15">
        <v>14.09</v>
      </c>
      <c r="J281" s="28">
        <v>0.25</v>
      </c>
      <c r="K281" s="15">
        <f t="shared" si="21"/>
        <v>17.612500000000001</v>
      </c>
      <c r="L281" s="17">
        <f t="shared" si="22"/>
        <v>6951.5474999999997</v>
      </c>
    </row>
    <row r="282" spans="1:12" s="26" customFormat="1" ht="25.5">
      <c r="A282" s="29" t="s">
        <v>14</v>
      </c>
      <c r="B282" s="18" t="s">
        <v>662</v>
      </c>
      <c r="C282" s="18" t="s">
        <v>28</v>
      </c>
      <c r="D282" s="18" t="s">
        <v>663</v>
      </c>
      <c r="E282" s="30" t="s">
        <v>664</v>
      </c>
      <c r="F282" s="16">
        <v>1559.94</v>
      </c>
      <c r="G282" s="18" t="s">
        <v>19</v>
      </c>
      <c r="H282" s="15">
        <v>14.09</v>
      </c>
      <c r="I282" s="15">
        <v>14.09</v>
      </c>
      <c r="J282" s="28">
        <v>0.25</v>
      </c>
      <c r="K282" s="15">
        <f t="shared" si="21"/>
        <v>17.612500000000001</v>
      </c>
      <c r="L282" s="17">
        <f t="shared" si="22"/>
        <v>27470.543399999999</v>
      </c>
    </row>
    <row r="283" spans="1:12" s="26" customFormat="1" ht="25.5">
      <c r="A283" s="29" t="s">
        <v>14</v>
      </c>
      <c r="B283" s="18" t="s">
        <v>665</v>
      </c>
      <c r="C283" s="18" t="s">
        <v>28</v>
      </c>
      <c r="D283" s="18" t="s">
        <v>666</v>
      </c>
      <c r="E283" s="30" t="s">
        <v>667</v>
      </c>
      <c r="F283" s="16">
        <v>530.87</v>
      </c>
      <c r="G283" s="18" t="s">
        <v>19</v>
      </c>
      <c r="H283" s="15">
        <v>14.09</v>
      </c>
      <c r="I283" s="15">
        <v>14.09</v>
      </c>
      <c r="J283" s="28">
        <v>0.25</v>
      </c>
      <c r="K283" s="15">
        <f t="shared" si="21"/>
        <v>17.612500000000001</v>
      </c>
      <c r="L283" s="17">
        <f t="shared" si="22"/>
        <v>9348.6206999999995</v>
      </c>
    </row>
    <row r="284" spans="1:12" s="26" customFormat="1" ht="25.5">
      <c r="A284" s="29" t="s">
        <v>14</v>
      </c>
      <c r="B284" s="18" t="s">
        <v>668</v>
      </c>
      <c r="C284" s="18" t="s">
        <v>28</v>
      </c>
      <c r="D284" s="18" t="s">
        <v>663</v>
      </c>
      <c r="E284" s="30" t="s">
        <v>664</v>
      </c>
      <c r="F284" s="16">
        <v>1303.4100000000001</v>
      </c>
      <c r="G284" s="18" t="s">
        <v>19</v>
      </c>
      <c r="H284" s="15">
        <v>14.09</v>
      </c>
      <c r="I284" s="15">
        <v>14.09</v>
      </c>
      <c r="J284" s="28">
        <v>0.25</v>
      </c>
      <c r="K284" s="15">
        <f t="shared" si="21"/>
        <v>17.612500000000001</v>
      </c>
      <c r="L284" s="17">
        <f t="shared" si="22"/>
        <v>22953.0501</v>
      </c>
    </row>
    <row r="285" spans="1:12" s="26" customFormat="1" ht="25.5">
      <c r="A285" s="29" t="s">
        <v>14</v>
      </c>
      <c r="B285" s="18" t="s">
        <v>669</v>
      </c>
      <c r="C285" s="18" t="s">
        <v>28</v>
      </c>
      <c r="D285" s="18" t="s">
        <v>666</v>
      </c>
      <c r="E285" s="30" t="s">
        <v>667</v>
      </c>
      <c r="F285" s="16">
        <v>97.27</v>
      </c>
      <c r="G285" s="18" t="s">
        <v>19</v>
      </c>
      <c r="H285" s="15">
        <v>14.09</v>
      </c>
      <c r="I285" s="15">
        <v>14.09</v>
      </c>
      <c r="J285" s="28">
        <v>0.25</v>
      </c>
      <c r="K285" s="15">
        <f t="shared" si="21"/>
        <v>17.612500000000001</v>
      </c>
      <c r="L285" s="17">
        <f t="shared" si="22"/>
        <v>1712.9246999999998</v>
      </c>
    </row>
    <row r="286" spans="1:12" s="26" customFormat="1" ht="38.25">
      <c r="A286" s="29" t="s">
        <v>14</v>
      </c>
      <c r="B286" s="18" t="s">
        <v>670</v>
      </c>
      <c r="C286" s="18" t="s">
        <v>16</v>
      </c>
      <c r="D286" s="18" t="s">
        <v>671</v>
      </c>
      <c r="E286" s="30" t="s">
        <v>672</v>
      </c>
      <c r="F286" s="16">
        <v>5786.03</v>
      </c>
      <c r="G286" s="18" t="s">
        <v>19</v>
      </c>
      <c r="H286" s="15">
        <v>15.52</v>
      </c>
      <c r="I286" s="15">
        <v>15.52</v>
      </c>
      <c r="J286" s="28">
        <v>0.25</v>
      </c>
      <c r="K286" s="15">
        <f t="shared" si="21"/>
        <v>19.399999999999999</v>
      </c>
      <c r="L286" s="17">
        <f t="shared" si="22"/>
        <v>112248.98199999999</v>
      </c>
    </row>
    <row r="287" spans="1:12" s="26" customFormat="1" ht="25.5">
      <c r="A287" s="29" t="s">
        <v>14</v>
      </c>
      <c r="B287" s="18" t="s">
        <v>673</v>
      </c>
      <c r="C287" s="18" t="s">
        <v>16</v>
      </c>
      <c r="D287" s="18" t="s">
        <v>674</v>
      </c>
      <c r="E287" s="30" t="s">
        <v>675</v>
      </c>
      <c r="F287" s="16">
        <v>416</v>
      </c>
      <c r="G287" s="18" t="s">
        <v>19</v>
      </c>
      <c r="H287" s="15">
        <v>67.14</v>
      </c>
      <c r="I287" s="15">
        <v>67.14</v>
      </c>
      <c r="J287" s="28">
        <v>0.25</v>
      </c>
      <c r="K287" s="15">
        <f t="shared" si="21"/>
        <v>83.924999999999997</v>
      </c>
      <c r="L287" s="17">
        <f t="shared" si="22"/>
        <v>34914.880000000005</v>
      </c>
    </row>
    <row r="288" spans="1:12" s="26" customFormat="1">
      <c r="A288" s="31" t="s">
        <v>11</v>
      </c>
      <c r="B288" s="25" t="s">
        <v>676</v>
      </c>
      <c r="C288" s="25"/>
      <c r="D288" s="25"/>
      <c r="E288" s="33" t="s">
        <v>677</v>
      </c>
      <c r="F288" s="19"/>
      <c r="G288" s="25"/>
      <c r="H288" s="15"/>
      <c r="I288" s="15"/>
      <c r="J288" s="32"/>
      <c r="K288" s="20"/>
      <c r="L288" s="22">
        <f>SUBTOTAL(9,L289:L350)</f>
        <v>265614.52819999994</v>
      </c>
    </row>
    <row r="289" spans="1:12" s="26" customFormat="1" ht="25.5">
      <c r="A289" s="29" t="s">
        <v>14</v>
      </c>
      <c r="B289" s="18" t="s">
        <v>678</v>
      </c>
      <c r="C289" s="18" t="s">
        <v>16</v>
      </c>
      <c r="D289" s="18" t="s">
        <v>679</v>
      </c>
      <c r="E289" s="30" t="s">
        <v>680</v>
      </c>
      <c r="F289" s="16">
        <v>209.2</v>
      </c>
      <c r="G289" s="18" t="s">
        <v>34</v>
      </c>
      <c r="H289" s="15">
        <v>27.3</v>
      </c>
      <c r="I289" s="15">
        <v>27.3</v>
      </c>
      <c r="J289" s="28">
        <v>0.25</v>
      </c>
      <c r="K289" s="15">
        <f t="shared" ref="K289:K350" si="23">ROUND(I289,2)+(ROUND(I289,2)*J289)</f>
        <v>34.125</v>
      </c>
      <c r="L289" s="17">
        <f t="shared" ref="L289:L350" si="24">ROUND(K289,2)*F289</f>
        <v>7139.9960000000001</v>
      </c>
    </row>
    <row r="290" spans="1:12" s="26" customFormat="1" ht="25.5">
      <c r="A290" s="29" t="s">
        <v>14</v>
      </c>
      <c r="B290" s="18" t="s">
        <v>681</v>
      </c>
      <c r="C290" s="18" t="s">
        <v>16</v>
      </c>
      <c r="D290" s="18" t="s">
        <v>682</v>
      </c>
      <c r="E290" s="30" t="s">
        <v>683</v>
      </c>
      <c r="F290" s="16">
        <v>180.49</v>
      </c>
      <c r="G290" s="18" t="s">
        <v>34</v>
      </c>
      <c r="H290" s="15">
        <v>37.6</v>
      </c>
      <c r="I290" s="15">
        <v>37.6</v>
      </c>
      <c r="J290" s="28">
        <v>0.25</v>
      </c>
      <c r="K290" s="15">
        <f t="shared" si="23"/>
        <v>47</v>
      </c>
      <c r="L290" s="17">
        <f t="shared" si="24"/>
        <v>8483.0300000000007</v>
      </c>
    </row>
    <row r="291" spans="1:12" s="26" customFormat="1" ht="25.5">
      <c r="A291" s="29" t="s">
        <v>14</v>
      </c>
      <c r="B291" s="18" t="s">
        <v>684</v>
      </c>
      <c r="C291" s="18" t="s">
        <v>16</v>
      </c>
      <c r="D291" s="18" t="s">
        <v>685</v>
      </c>
      <c r="E291" s="30" t="s">
        <v>686</v>
      </c>
      <c r="F291" s="16">
        <v>81.73</v>
      </c>
      <c r="G291" s="18" t="s">
        <v>34</v>
      </c>
      <c r="H291" s="15">
        <v>34.92</v>
      </c>
      <c r="I291" s="15">
        <v>34.92</v>
      </c>
      <c r="J291" s="28">
        <v>0.25</v>
      </c>
      <c r="K291" s="15">
        <f t="shared" si="23"/>
        <v>43.650000000000006</v>
      </c>
      <c r="L291" s="17">
        <f t="shared" si="24"/>
        <v>3567.5145000000002</v>
      </c>
    </row>
    <row r="292" spans="1:12" s="26" customFormat="1" ht="25.5">
      <c r="A292" s="29" t="s">
        <v>14</v>
      </c>
      <c r="B292" s="18" t="s">
        <v>687</v>
      </c>
      <c r="C292" s="18" t="s">
        <v>16</v>
      </c>
      <c r="D292" s="18" t="s">
        <v>688</v>
      </c>
      <c r="E292" s="30" t="s">
        <v>689</v>
      </c>
      <c r="F292" s="16">
        <v>165.01</v>
      </c>
      <c r="G292" s="18" t="s">
        <v>34</v>
      </c>
      <c r="H292" s="15">
        <v>34.33</v>
      </c>
      <c r="I292" s="15">
        <v>34.33</v>
      </c>
      <c r="J292" s="28">
        <v>0.25</v>
      </c>
      <c r="K292" s="15">
        <f t="shared" si="23"/>
        <v>42.912499999999994</v>
      </c>
      <c r="L292" s="17">
        <f t="shared" si="24"/>
        <v>7080.579099999999</v>
      </c>
    </row>
    <row r="293" spans="1:12" s="26" customFormat="1" ht="25.5">
      <c r="A293" s="29" t="s">
        <v>14</v>
      </c>
      <c r="B293" s="18" t="s">
        <v>690</v>
      </c>
      <c r="C293" s="18" t="s">
        <v>16</v>
      </c>
      <c r="D293" s="18" t="s">
        <v>691</v>
      </c>
      <c r="E293" s="27" t="s">
        <v>692</v>
      </c>
      <c r="F293" s="18">
        <v>44.96</v>
      </c>
      <c r="G293" s="18" t="s">
        <v>34</v>
      </c>
      <c r="H293" s="15">
        <v>55.9</v>
      </c>
      <c r="I293" s="15">
        <v>55.9</v>
      </c>
      <c r="J293" s="28">
        <v>0.25</v>
      </c>
      <c r="K293" s="18">
        <f t="shared" si="23"/>
        <v>69.875</v>
      </c>
      <c r="L293" s="17">
        <f t="shared" si="24"/>
        <v>3141.8047999999999</v>
      </c>
    </row>
    <row r="294" spans="1:12" s="26" customFormat="1" ht="25.5">
      <c r="A294" s="29" t="s">
        <v>14</v>
      </c>
      <c r="B294" s="18" t="s">
        <v>693</v>
      </c>
      <c r="C294" s="18" t="s">
        <v>16</v>
      </c>
      <c r="D294" s="18" t="s">
        <v>694</v>
      </c>
      <c r="E294" s="30" t="s">
        <v>695</v>
      </c>
      <c r="F294" s="16">
        <v>25.63</v>
      </c>
      <c r="G294" s="18" t="s">
        <v>34</v>
      </c>
      <c r="H294" s="15">
        <v>77.010000000000005</v>
      </c>
      <c r="I294" s="15">
        <v>77.010000000000005</v>
      </c>
      <c r="J294" s="28">
        <v>0.25</v>
      </c>
      <c r="K294" s="15">
        <f t="shared" si="23"/>
        <v>96.262500000000003</v>
      </c>
      <c r="L294" s="17">
        <f t="shared" si="24"/>
        <v>2467.1437999999998</v>
      </c>
    </row>
    <row r="295" spans="1:12" s="26" customFormat="1" ht="38.25">
      <c r="A295" s="29" t="s">
        <v>14</v>
      </c>
      <c r="B295" s="18" t="s">
        <v>696</v>
      </c>
      <c r="C295" s="18" t="s">
        <v>16</v>
      </c>
      <c r="D295" s="18" t="s">
        <v>697</v>
      </c>
      <c r="E295" s="30" t="s">
        <v>698</v>
      </c>
      <c r="F295" s="16">
        <v>1</v>
      </c>
      <c r="G295" s="18" t="s">
        <v>26</v>
      </c>
      <c r="H295" s="15">
        <v>23.06</v>
      </c>
      <c r="I295" s="15">
        <v>23.06</v>
      </c>
      <c r="J295" s="28">
        <v>0.25</v>
      </c>
      <c r="K295" s="15">
        <f t="shared" si="23"/>
        <v>28.824999999999999</v>
      </c>
      <c r="L295" s="17">
        <f t="shared" si="24"/>
        <v>28.83</v>
      </c>
    </row>
    <row r="296" spans="1:12" s="26" customFormat="1" ht="38.25">
      <c r="A296" s="29" t="s">
        <v>14</v>
      </c>
      <c r="B296" s="18" t="s">
        <v>699</v>
      </c>
      <c r="C296" s="18" t="s">
        <v>16</v>
      </c>
      <c r="D296" s="18" t="s">
        <v>700</v>
      </c>
      <c r="E296" s="30" t="s">
        <v>701</v>
      </c>
      <c r="F296" s="16">
        <v>1</v>
      </c>
      <c r="G296" s="18" t="s">
        <v>26</v>
      </c>
      <c r="H296" s="15">
        <v>275.27</v>
      </c>
      <c r="I296" s="15">
        <v>275.27</v>
      </c>
      <c r="J296" s="28">
        <v>0.25</v>
      </c>
      <c r="K296" s="15">
        <f t="shared" si="23"/>
        <v>344.08749999999998</v>
      </c>
      <c r="L296" s="17">
        <f t="shared" si="24"/>
        <v>344.09</v>
      </c>
    </row>
    <row r="297" spans="1:12" s="26" customFormat="1" ht="38.25">
      <c r="A297" s="29" t="s">
        <v>14</v>
      </c>
      <c r="B297" s="18" t="s">
        <v>702</v>
      </c>
      <c r="C297" s="18" t="s">
        <v>16</v>
      </c>
      <c r="D297" s="18" t="s">
        <v>703</v>
      </c>
      <c r="E297" s="30" t="s">
        <v>704</v>
      </c>
      <c r="F297" s="16">
        <v>64</v>
      </c>
      <c r="G297" s="18" t="s">
        <v>26</v>
      </c>
      <c r="H297" s="15">
        <v>6.97</v>
      </c>
      <c r="I297" s="15">
        <v>6.97</v>
      </c>
      <c r="J297" s="28">
        <v>0.25</v>
      </c>
      <c r="K297" s="15">
        <f t="shared" si="23"/>
        <v>8.7125000000000004</v>
      </c>
      <c r="L297" s="17">
        <f t="shared" si="24"/>
        <v>557.44000000000005</v>
      </c>
    </row>
    <row r="298" spans="1:12" s="26" customFormat="1" ht="25.5">
      <c r="A298" s="29" t="s">
        <v>14</v>
      </c>
      <c r="B298" s="18" t="s">
        <v>705</v>
      </c>
      <c r="C298" s="18" t="s">
        <v>16</v>
      </c>
      <c r="D298" s="18" t="s">
        <v>706</v>
      </c>
      <c r="E298" s="30" t="s">
        <v>707</v>
      </c>
      <c r="F298" s="16">
        <v>10</v>
      </c>
      <c r="G298" s="18" t="s">
        <v>26</v>
      </c>
      <c r="H298" s="15">
        <v>6.53</v>
      </c>
      <c r="I298" s="15">
        <v>6.53</v>
      </c>
      <c r="J298" s="28">
        <v>0.25</v>
      </c>
      <c r="K298" s="15">
        <f t="shared" si="23"/>
        <v>8.1624999999999996</v>
      </c>
      <c r="L298" s="17">
        <f t="shared" si="24"/>
        <v>81.599999999999994</v>
      </c>
    </row>
    <row r="299" spans="1:12" s="26" customFormat="1" ht="38.25">
      <c r="A299" s="29" t="s">
        <v>14</v>
      </c>
      <c r="B299" s="18" t="s">
        <v>708</v>
      </c>
      <c r="C299" s="18" t="s">
        <v>16</v>
      </c>
      <c r="D299" s="18" t="s">
        <v>709</v>
      </c>
      <c r="E299" s="30" t="s">
        <v>710</v>
      </c>
      <c r="F299" s="16">
        <v>28</v>
      </c>
      <c r="G299" s="18" t="s">
        <v>26</v>
      </c>
      <c r="H299" s="15">
        <v>15.67</v>
      </c>
      <c r="I299" s="15">
        <v>15.67</v>
      </c>
      <c r="J299" s="28">
        <v>0.25</v>
      </c>
      <c r="K299" s="15">
        <f t="shared" si="23"/>
        <v>19.587499999999999</v>
      </c>
      <c r="L299" s="17">
        <f t="shared" si="24"/>
        <v>548.52</v>
      </c>
    </row>
    <row r="300" spans="1:12" s="26" customFormat="1" ht="25.5">
      <c r="A300" s="29" t="s">
        <v>14</v>
      </c>
      <c r="B300" s="18" t="s">
        <v>711</v>
      </c>
      <c r="C300" s="18" t="s">
        <v>16</v>
      </c>
      <c r="D300" s="18" t="s">
        <v>712</v>
      </c>
      <c r="E300" s="30" t="s">
        <v>713</v>
      </c>
      <c r="F300" s="16">
        <v>12</v>
      </c>
      <c r="G300" s="18" t="s">
        <v>26</v>
      </c>
      <c r="H300" s="15">
        <v>22.26</v>
      </c>
      <c r="I300" s="15">
        <v>22.26</v>
      </c>
      <c r="J300" s="28">
        <v>0.25</v>
      </c>
      <c r="K300" s="15">
        <f t="shared" si="23"/>
        <v>27.825000000000003</v>
      </c>
      <c r="L300" s="17">
        <f t="shared" si="24"/>
        <v>333.96</v>
      </c>
    </row>
    <row r="301" spans="1:12" s="26" customFormat="1" ht="25.5">
      <c r="A301" s="29" t="s">
        <v>14</v>
      </c>
      <c r="B301" s="18" t="s">
        <v>714</v>
      </c>
      <c r="C301" s="18" t="s">
        <v>16</v>
      </c>
      <c r="D301" s="18" t="s">
        <v>715</v>
      </c>
      <c r="E301" s="30" t="s">
        <v>716</v>
      </c>
      <c r="F301" s="16">
        <v>3</v>
      </c>
      <c r="G301" s="18" t="s">
        <v>26</v>
      </c>
      <c r="H301" s="15">
        <v>8.3000000000000007</v>
      </c>
      <c r="I301" s="15">
        <v>8.3000000000000007</v>
      </c>
      <c r="J301" s="28">
        <v>0.25</v>
      </c>
      <c r="K301" s="15">
        <f t="shared" si="23"/>
        <v>10.375</v>
      </c>
      <c r="L301" s="17">
        <f t="shared" si="24"/>
        <v>31.14</v>
      </c>
    </row>
    <row r="302" spans="1:12" s="26" customFormat="1" ht="25.5">
      <c r="A302" s="29" t="s">
        <v>14</v>
      </c>
      <c r="B302" s="18" t="s">
        <v>717</v>
      </c>
      <c r="C302" s="18" t="s">
        <v>16</v>
      </c>
      <c r="D302" s="18" t="s">
        <v>718</v>
      </c>
      <c r="E302" s="30" t="s">
        <v>719</v>
      </c>
      <c r="F302" s="16">
        <v>7</v>
      </c>
      <c r="G302" s="18" t="s">
        <v>26</v>
      </c>
      <c r="H302" s="15">
        <v>17.03</v>
      </c>
      <c r="I302" s="15">
        <v>17.03</v>
      </c>
      <c r="J302" s="28">
        <v>0.25</v>
      </c>
      <c r="K302" s="15">
        <f t="shared" si="23"/>
        <v>21.287500000000001</v>
      </c>
      <c r="L302" s="17">
        <f t="shared" si="24"/>
        <v>149.03</v>
      </c>
    </row>
    <row r="303" spans="1:12" s="26" customFormat="1" ht="25.5">
      <c r="A303" s="29" t="s">
        <v>14</v>
      </c>
      <c r="B303" s="18" t="s">
        <v>720</v>
      </c>
      <c r="C303" s="18" t="s">
        <v>28</v>
      </c>
      <c r="D303" s="18" t="s">
        <v>721</v>
      </c>
      <c r="E303" s="30" t="s">
        <v>722</v>
      </c>
      <c r="F303" s="16">
        <v>1</v>
      </c>
      <c r="G303" s="18" t="s">
        <v>26</v>
      </c>
      <c r="H303" s="15">
        <v>17.03</v>
      </c>
      <c r="I303" s="15">
        <v>17.03</v>
      </c>
      <c r="J303" s="28">
        <v>0.25</v>
      </c>
      <c r="K303" s="15">
        <f t="shared" si="23"/>
        <v>21.287500000000001</v>
      </c>
      <c r="L303" s="17">
        <f t="shared" si="24"/>
        <v>21.29</v>
      </c>
    </row>
    <row r="304" spans="1:12" s="26" customFormat="1" ht="25.5">
      <c r="A304" s="29" t="s">
        <v>14</v>
      </c>
      <c r="B304" s="18" t="s">
        <v>723</v>
      </c>
      <c r="C304" s="18" t="s">
        <v>28</v>
      </c>
      <c r="D304" s="18" t="s">
        <v>724</v>
      </c>
      <c r="E304" s="30" t="s">
        <v>725</v>
      </c>
      <c r="F304" s="16">
        <v>2</v>
      </c>
      <c r="G304" s="18" t="s">
        <v>26</v>
      </c>
      <c r="H304" s="15">
        <v>17.03</v>
      </c>
      <c r="I304" s="15">
        <v>17.03</v>
      </c>
      <c r="J304" s="28">
        <v>0.25</v>
      </c>
      <c r="K304" s="15">
        <f t="shared" si="23"/>
        <v>21.287500000000001</v>
      </c>
      <c r="L304" s="17">
        <f t="shared" si="24"/>
        <v>42.58</v>
      </c>
    </row>
    <row r="305" spans="1:12" s="26" customFormat="1" ht="25.5">
      <c r="A305" s="29" t="s">
        <v>14</v>
      </c>
      <c r="B305" s="18" t="s">
        <v>726</v>
      </c>
      <c r="C305" s="18" t="s">
        <v>16</v>
      </c>
      <c r="D305" s="18" t="s">
        <v>727</v>
      </c>
      <c r="E305" s="30" t="s">
        <v>728</v>
      </c>
      <c r="F305" s="16">
        <v>7</v>
      </c>
      <c r="G305" s="18" t="s">
        <v>26</v>
      </c>
      <c r="H305" s="15">
        <v>14.26</v>
      </c>
      <c r="I305" s="15">
        <v>14.26</v>
      </c>
      <c r="J305" s="28">
        <v>0.25</v>
      </c>
      <c r="K305" s="15">
        <f t="shared" si="23"/>
        <v>17.824999999999999</v>
      </c>
      <c r="L305" s="17">
        <f t="shared" si="24"/>
        <v>124.80999999999999</v>
      </c>
    </row>
    <row r="306" spans="1:12" s="26" customFormat="1" ht="25.5">
      <c r="A306" s="29" t="s">
        <v>14</v>
      </c>
      <c r="B306" s="18" t="s">
        <v>729</v>
      </c>
      <c r="C306" s="18" t="s">
        <v>28</v>
      </c>
      <c r="D306" s="18" t="s">
        <v>730</v>
      </c>
      <c r="E306" s="30" t="s">
        <v>731</v>
      </c>
      <c r="F306" s="16">
        <v>1</v>
      </c>
      <c r="G306" s="18" t="s">
        <v>26</v>
      </c>
      <c r="H306" s="15">
        <v>14.26</v>
      </c>
      <c r="I306" s="15">
        <v>14.26</v>
      </c>
      <c r="J306" s="28">
        <v>0.25</v>
      </c>
      <c r="K306" s="15">
        <f t="shared" si="23"/>
        <v>17.824999999999999</v>
      </c>
      <c r="L306" s="17">
        <f t="shared" si="24"/>
        <v>17.829999999999998</v>
      </c>
    </row>
    <row r="307" spans="1:12" s="26" customFormat="1" ht="25.5">
      <c r="A307" s="29" t="s">
        <v>14</v>
      </c>
      <c r="B307" s="18" t="s">
        <v>732</v>
      </c>
      <c r="C307" s="18" t="s">
        <v>16</v>
      </c>
      <c r="D307" s="18" t="s">
        <v>733</v>
      </c>
      <c r="E307" s="30" t="s">
        <v>734</v>
      </c>
      <c r="F307" s="16">
        <v>7</v>
      </c>
      <c r="G307" s="18" t="s">
        <v>26</v>
      </c>
      <c r="H307" s="15">
        <v>19.04</v>
      </c>
      <c r="I307" s="15">
        <v>19.04</v>
      </c>
      <c r="J307" s="28">
        <v>0.25</v>
      </c>
      <c r="K307" s="15">
        <f t="shared" si="23"/>
        <v>23.799999999999997</v>
      </c>
      <c r="L307" s="17">
        <f t="shared" si="24"/>
        <v>166.6</v>
      </c>
    </row>
    <row r="308" spans="1:12" s="26" customFormat="1" ht="25.5">
      <c r="A308" s="29" t="s">
        <v>14</v>
      </c>
      <c r="B308" s="18" t="s">
        <v>735</v>
      </c>
      <c r="C308" s="18" t="s">
        <v>16</v>
      </c>
      <c r="D308" s="18" t="s">
        <v>736</v>
      </c>
      <c r="E308" s="30" t="s">
        <v>737</v>
      </c>
      <c r="F308" s="16">
        <v>6</v>
      </c>
      <c r="G308" s="18" t="s">
        <v>26</v>
      </c>
      <c r="H308" s="15">
        <v>22.53</v>
      </c>
      <c r="I308" s="15">
        <v>22.53</v>
      </c>
      <c r="J308" s="28">
        <v>0.25</v>
      </c>
      <c r="K308" s="15">
        <f t="shared" si="23"/>
        <v>28.162500000000001</v>
      </c>
      <c r="L308" s="17">
        <f t="shared" si="24"/>
        <v>168.96</v>
      </c>
    </row>
    <row r="309" spans="1:12" s="26" customFormat="1" ht="25.5">
      <c r="A309" s="29" t="s">
        <v>14</v>
      </c>
      <c r="B309" s="18" t="s">
        <v>738</v>
      </c>
      <c r="C309" s="18" t="s">
        <v>16</v>
      </c>
      <c r="D309" s="18" t="s">
        <v>739</v>
      </c>
      <c r="E309" s="30" t="s">
        <v>740</v>
      </c>
      <c r="F309" s="16">
        <v>2</v>
      </c>
      <c r="G309" s="18" t="s">
        <v>26</v>
      </c>
      <c r="H309" s="15">
        <v>28.67</v>
      </c>
      <c r="I309" s="15">
        <v>28.67</v>
      </c>
      <c r="J309" s="28">
        <v>0.25</v>
      </c>
      <c r="K309" s="15">
        <f t="shared" si="23"/>
        <v>35.837500000000006</v>
      </c>
      <c r="L309" s="17">
        <f t="shared" si="24"/>
        <v>71.680000000000007</v>
      </c>
    </row>
    <row r="310" spans="1:12" s="26" customFormat="1" ht="25.5">
      <c r="A310" s="29" t="s">
        <v>14</v>
      </c>
      <c r="B310" s="18" t="s">
        <v>741</v>
      </c>
      <c r="C310" s="18" t="s">
        <v>16</v>
      </c>
      <c r="D310" s="18" t="s">
        <v>742</v>
      </c>
      <c r="E310" s="30" t="s">
        <v>743</v>
      </c>
      <c r="F310" s="16">
        <v>1</v>
      </c>
      <c r="G310" s="18" t="s">
        <v>26</v>
      </c>
      <c r="H310" s="15">
        <v>33.14</v>
      </c>
      <c r="I310" s="15">
        <v>33.14</v>
      </c>
      <c r="J310" s="28">
        <v>0.25</v>
      </c>
      <c r="K310" s="15">
        <f t="shared" si="23"/>
        <v>41.424999999999997</v>
      </c>
      <c r="L310" s="17">
        <f t="shared" si="24"/>
        <v>41.43</v>
      </c>
    </row>
    <row r="311" spans="1:12" s="26" customFormat="1" ht="25.5">
      <c r="A311" s="29" t="s">
        <v>14</v>
      </c>
      <c r="B311" s="18" t="s">
        <v>744</v>
      </c>
      <c r="C311" s="18" t="s">
        <v>16</v>
      </c>
      <c r="D311" s="18" t="s">
        <v>745</v>
      </c>
      <c r="E311" s="30" t="s">
        <v>746</v>
      </c>
      <c r="F311" s="16">
        <v>9</v>
      </c>
      <c r="G311" s="18" t="s">
        <v>26</v>
      </c>
      <c r="H311" s="15">
        <v>11.57</v>
      </c>
      <c r="I311" s="15">
        <v>11.57</v>
      </c>
      <c r="J311" s="28">
        <v>0.25</v>
      </c>
      <c r="K311" s="15">
        <f t="shared" si="23"/>
        <v>14.4625</v>
      </c>
      <c r="L311" s="17">
        <f t="shared" si="24"/>
        <v>130.14000000000001</v>
      </c>
    </row>
    <row r="312" spans="1:12" s="26" customFormat="1" ht="25.5">
      <c r="A312" s="29" t="s">
        <v>14</v>
      </c>
      <c r="B312" s="18" t="s">
        <v>747</v>
      </c>
      <c r="C312" s="18" t="s">
        <v>16</v>
      </c>
      <c r="D312" s="18" t="s">
        <v>748</v>
      </c>
      <c r="E312" s="30" t="s">
        <v>749</v>
      </c>
      <c r="F312" s="16">
        <v>1</v>
      </c>
      <c r="G312" s="18" t="s">
        <v>26</v>
      </c>
      <c r="H312" s="15">
        <v>7.31</v>
      </c>
      <c r="I312" s="15">
        <v>7.31</v>
      </c>
      <c r="J312" s="28">
        <v>0.25</v>
      </c>
      <c r="K312" s="15">
        <f t="shared" si="23"/>
        <v>9.1374999999999993</v>
      </c>
      <c r="L312" s="17">
        <f t="shared" si="24"/>
        <v>9.14</v>
      </c>
    </row>
    <row r="313" spans="1:12" s="26" customFormat="1" ht="25.5">
      <c r="A313" s="29" t="s">
        <v>14</v>
      </c>
      <c r="B313" s="18" t="s">
        <v>750</v>
      </c>
      <c r="C313" s="18" t="s">
        <v>16</v>
      </c>
      <c r="D313" s="18" t="s">
        <v>751</v>
      </c>
      <c r="E313" s="30" t="s">
        <v>752</v>
      </c>
      <c r="F313" s="16">
        <v>1</v>
      </c>
      <c r="G313" s="18" t="s">
        <v>26</v>
      </c>
      <c r="H313" s="15">
        <v>25.82</v>
      </c>
      <c r="I313" s="15">
        <v>25.82</v>
      </c>
      <c r="J313" s="28">
        <v>0.25</v>
      </c>
      <c r="K313" s="15">
        <f t="shared" si="23"/>
        <v>32.274999999999999</v>
      </c>
      <c r="L313" s="17">
        <f t="shared" si="24"/>
        <v>32.28</v>
      </c>
    </row>
    <row r="314" spans="1:12" s="26" customFormat="1" ht="25.5">
      <c r="A314" s="29" t="s">
        <v>14</v>
      </c>
      <c r="B314" s="18" t="s">
        <v>753</v>
      </c>
      <c r="C314" s="18" t="s">
        <v>16</v>
      </c>
      <c r="D314" s="18" t="s">
        <v>754</v>
      </c>
      <c r="E314" s="30" t="s">
        <v>755</v>
      </c>
      <c r="F314" s="16">
        <v>3</v>
      </c>
      <c r="G314" s="18" t="s">
        <v>26</v>
      </c>
      <c r="H314" s="15">
        <v>23.53</v>
      </c>
      <c r="I314" s="15">
        <v>23.53</v>
      </c>
      <c r="J314" s="28">
        <v>0.25</v>
      </c>
      <c r="K314" s="15">
        <f t="shared" si="23"/>
        <v>29.412500000000001</v>
      </c>
      <c r="L314" s="17">
        <f t="shared" si="24"/>
        <v>88.23</v>
      </c>
    </row>
    <row r="315" spans="1:12" s="26" customFormat="1" ht="25.5">
      <c r="A315" s="29" t="s">
        <v>14</v>
      </c>
      <c r="B315" s="18" t="s">
        <v>756</v>
      </c>
      <c r="C315" s="18" t="s">
        <v>16</v>
      </c>
      <c r="D315" s="18" t="s">
        <v>757</v>
      </c>
      <c r="E315" s="30" t="s">
        <v>758</v>
      </c>
      <c r="F315" s="16">
        <v>130</v>
      </c>
      <c r="G315" s="18" t="s">
        <v>26</v>
      </c>
      <c r="H315" s="15">
        <v>10.85</v>
      </c>
      <c r="I315" s="15">
        <v>10.85</v>
      </c>
      <c r="J315" s="28">
        <v>0.25</v>
      </c>
      <c r="K315" s="15">
        <f t="shared" si="23"/>
        <v>13.5625</v>
      </c>
      <c r="L315" s="17">
        <f t="shared" si="24"/>
        <v>1762.8</v>
      </c>
    </row>
    <row r="316" spans="1:12" s="26" customFormat="1" ht="25.5">
      <c r="A316" s="29" t="s">
        <v>14</v>
      </c>
      <c r="B316" s="18" t="s">
        <v>759</v>
      </c>
      <c r="C316" s="18" t="s">
        <v>16</v>
      </c>
      <c r="D316" s="18" t="s">
        <v>760</v>
      </c>
      <c r="E316" s="30" t="s">
        <v>761</v>
      </c>
      <c r="F316" s="16">
        <v>87</v>
      </c>
      <c r="G316" s="18" t="s">
        <v>26</v>
      </c>
      <c r="H316" s="15">
        <v>14.99</v>
      </c>
      <c r="I316" s="15">
        <v>14.99</v>
      </c>
      <c r="J316" s="28">
        <v>0.25</v>
      </c>
      <c r="K316" s="15">
        <f t="shared" si="23"/>
        <v>18.737500000000001</v>
      </c>
      <c r="L316" s="17">
        <f t="shared" si="24"/>
        <v>1630.3799999999999</v>
      </c>
    </row>
    <row r="317" spans="1:12" s="26" customFormat="1" ht="25.5">
      <c r="A317" s="29" t="s">
        <v>14</v>
      </c>
      <c r="B317" s="18" t="s">
        <v>762</v>
      </c>
      <c r="C317" s="18" t="s">
        <v>16</v>
      </c>
      <c r="D317" s="18" t="s">
        <v>763</v>
      </c>
      <c r="E317" s="30" t="s">
        <v>764</v>
      </c>
      <c r="F317" s="16">
        <v>47</v>
      </c>
      <c r="G317" s="18" t="s">
        <v>26</v>
      </c>
      <c r="H317" s="15">
        <v>16.329999999999998</v>
      </c>
      <c r="I317" s="15">
        <v>16.329999999999998</v>
      </c>
      <c r="J317" s="28">
        <v>0.25</v>
      </c>
      <c r="K317" s="15">
        <f t="shared" si="23"/>
        <v>20.412499999999998</v>
      </c>
      <c r="L317" s="17">
        <f t="shared" si="24"/>
        <v>959.27</v>
      </c>
    </row>
    <row r="318" spans="1:12" s="26" customFormat="1" ht="25.5">
      <c r="A318" s="29" t="s">
        <v>14</v>
      </c>
      <c r="B318" s="18" t="s">
        <v>765</v>
      </c>
      <c r="C318" s="18" t="s">
        <v>16</v>
      </c>
      <c r="D318" s="18" t="s">
        <v>766</v>
      </c>
      <c r="E318" s="30" t="s">
        <v>767</v>
      </c>
      <c r="F318" s="16">
        <v>45</v>
      </c>
      <c r="G318" s="18" t="s">
        <v>26</v>
      </c>
      <c r="H318" s="15">
        <v>47.47</v>
      </c>
      <c r="I318" s="15">
        <v>47.47</v>
      </c>
      <c r="J318" s="28">
        <v>0.25</v>
      </c>
      <c r="K318" s="15">
        <f t="shared" si="23"/>
        <v>59.337499999999999</v>
      </c>
      <c r="L318" s="17">
        <f t="shared" si="24"/>
        <v>2670.3</v>
      </c>
    </row>
    <row r="319" spans="1:12" s="26" customFormat="1" ht="25.5">
      <c r="A319" s="29" t="s">
        <v>14</v>
      </c>
      <c r="B319" s="18" t="s">
        <v>768</v>
      </c>
      <c r="C319" s="18" t="s">
        <v>16</v>
      </c>
      <c r="D319" s="18" t="s">
        <v>769</v>
      </c>
      <c r="E319" s="30" t="s">
        <v>770</v>
      </c>
      <c r="F319" s="16">
        <v>9</v>
      </c>
      <c r="G319" s="18" t="s">
        <v>26</v>
      </c>
      <c r="H319" s="15">
        <v>142.08000000000001</v>
      </c>
      <c r="I319" s="15">
        <v>142.08000000000001</v>
      </c>
      <c r="J319" s="28">
        <v>0.25</v>
      </c>
      <c r="K319" s="15">
        <f t="shared" si="23"/>
        <v>177.60000000000002</v>
      </c>
      <c r="L319" s="17">
        <f t="shared" si="24"/>
        <v>1598.3999999999999</v>
      </c>
    </row>
    <row r="320" spans="1:12" s="26" customFormat="1" ht="25.5">
      <c r="A320" s="29" t="s">
        <v>14</v>
      </c>
      <c r="B320" s="18" t="s">
        <v>771</v>
      </c>
      <c r="C320" s="18" t="s">
        <v>16</v>
      </c>
      <c r="D320" s="18" t="s">
        <v>772</v>
      </c>
      <c r="E320" s="30" t="s">
        <v>773</v>
      </c>
      <c r="F320" s="16">
        <v>8</v>
      </c>
      <c r="G320" s="18" t="s">
        <v>26</v>
      </c>
      <c r="H320" s="15">
        <v>18.89</v>
      </c>
      <c r="I320" s="15">
        <v>18.89</v>
      </c>
      <c r="J320" s="28">
        <v>0.25</v>
      </c>
      <c r="K320" s="15">
        <f t="shared" si="23"/>
        <v>23.612500000000001</v>
      </c>
      <c r="L320" s="17">
        <f t="shared" si="24"/>
        <v>188.88</v>
      </c>
    </row>
    <row r="321" spans="1:12" s="26" customFormat="1" ht="25.5">
      <c r="A321" s="29" t="s">
        <v>14</v>
      </c>
      <c r="B321" s="18" t="s">
        <v>774</v>
      </c>
      <c r="C321" s="18" t="s">
        <v>16</v>
      </c>
      <c r="D321" s="18" t="s">
        <v>775</v>
      </c>
      <c r="E321" s="30" t="s">
        <v>776</v>
      </c>
      <c r="F321" s="16">
        <v>65</v>
      </c>
      <c r="G321" s="18" t="s">
        <v>26</v>
      </c>
      <c r="H321" s="15">
        <v>15.04</v>
      </c>
      <c r="I321" s="15">
        <v>15.04</v>
      </c>
      <c r="J321" s="28">
        <v>0.25</v>
      </c>
      <c r="K321" s="15">
        <f t="shared" si="23"/>
        <v>18.799999999999997</v>
      </c>
      <c r="L321" s="17">
        <f t="shared" si="24"/>
        <v>1222</v>
      </c>
    </row>
    <row r="322" spans="1:12" s="26" customFormat="1" ht="25.5">
      <c r="A322" s="29" t="s">
        <v>14</v>
      </c>
      <c r="B322" s="18" t="s">
        <v>777</v>
      </c>
      <c r="C322" s="18" t="s">
        <v>16</v>
      </c>
      <c r="D322" s="18" t="s">
        <v>778</v>
      </c>
      <c r="E322" s="30" t="s">
        <v>779</v>
      </c>
      <c r="F322" s="16">
        <v>24</v>
      </c>
      <c r="G322" s="18" t="s">
        <v>26</v>
      </c>
      <c r="H322" s="15">
        <v>13.72</v>
      </c>
      <c r="I322" s="15">
        <v>13.72</v>
      </c>
      <c r="J322" s="28">
        <v>0.25</v>
      </c>
      <c r="K322" s="15">
        <f t="shared" si="23"/>
        <v>17.150000000000002</v>
      </c>
      <c r="L322" s="17">
        <f t="shared" si="24"/>
        <v>411.59999999999997</v>
      </c>
    </row>
    <row r="323" spans="1:12" s="26" customFormat="1" ht="25.5">
      <c r="A323" s="29" t="s">
        <v>14</v>
      </c>
      <c r="B323" s="18" t="s">
        <v>780</v>
      </c>
      <c r="C323" s="18" t="s">
        <v>16</v>
      </c>
      <c r="D323" s="18" t="s">
        <v>781</v>
      </c>
      <c r="E323" s="30" t="s">
        <v>782</v>
      </c>
      <c r="F323" s="16">
        <v>5</v>
      </c>
      <c r="G323" s="18" t="s">
        <v>26</v>
      </c>
      <c r="H323" s="15">
        <v>19.45</v>
      </c>
      <c r="I323" s="15">
        <v>19.45</v>
      </c>
      <c r="J323" s="28">
        <v>0.25</v>
      </c>
      <c r="K323" s="15">
        <f t="shared" si="23"/>
        <v>24.3125</v>
      </c>
      <c r="L323" s="17">
        <f t="shared" si="24"/>
        <v>121.55</v>
      </c>
    </row>
    <row r="324" spans="1:12" s="26" customFormat="1" ht="25.5">
      <c r="A324" s="29" t="s">
        <v>14</v>
      </c>
      <c r="B324" s="18" t="s">
        <v>783</v>
      </c>
      <c r="C324" s="18" t="s">
        <v>16</v>
      </c>
      <c r="D324" s="18" t="s">
        <v>784</v>
      </c>
      <c r="E324" s="30" t="s">
        <v>785</v>
      </c>
      <c r="F324" s="16">
        <v>15</v>
      </c>
      <c r="G324" s="18" t="s">
        <v>26</v>
      </c>
      <c r="H324" s="15">
        <v>25.88</v>
      </c>
      <c r="I324" s="15">
        <v>25.88</v>
      </c>
      <c r="J324" s="28">
        <v>0.25</v>
      </c>
      <c r="K324" s="15">
        <f t="shared" si="23"/>
        <v>32.35</v>
      </c>
      <c r="L324" s="17">
        <f t="shared" si="24"/>
        <v>485.25</v>
      </c>
    </row>
    <row r="325" spans="1:12" s="26" customFormat="1" ht="25.5">
      <c r="A325" s="29" t="s">
        <v>14</v>
      </c>
      <c r="B325" s="18" t="s">
        <v>786</v>
      </c>
      <c r="C325" s="18" t="s">
        <v>16</v>
      </c>
      <c r="D325" s="18" t="s">
        <v>787</v>
      </c>
      <c r="E325" s="30" t="s">
        <v>788</v>
      </c>
      <c r="F325" s="16">
        <v>20</v>
      </c>
      <c r="G325" s="18" t="s">
        <v>26</v>
      </c>
      <c r="H325" s="15">
        <v>54.74</v>
      </c>
      <c r="I325" s="15">
        <v>54.74</v>
      </c>
      <c r="J325" s="28">
        <v>0.25</v>
      </c>
      <c r="K325" s="15">
        <f t="shared" si="23"/>
        <v>68.424999999999997</v>
      </c>
      <c r="L325" s="17">
        <f t="shared" si="24"/>
        <v>1368.6000000000001</v>
      </c>
    </row>
    <row r="326" spans="1:12" s="26" customFormat="1" ht="25.5">
      <c r="A326" s="29" t="s">
        <v>14</v>
      </c>
      <c r="B326" s="18" t="s">
        <v>789</v>
      </c>
      <c r="C326" s="18" t="s">
        <v>16</v>
      </c>
      <c r="D326" s="18" t="s">
        <v>790</v>
      </c>
      <c r="E326" s="30" t="s">
        <v>791</v>
      </c>
      <c r="F326" s="16">
        <v>2</v>
      </c>
      <c r="G326" s="18" t="s">
        <v>26</v>
      </c>
      <c r="H326" s="15">
        <v>92.18</v>
      </c>
      <c r="I326" s="15">
        <v>92.18</v>
      </c>
      <c r="J326" s="28">
        <v>0.25</v>
      </c>
      <c r="K326" s="15">
        <f t="shared" si="23"/>
        <v>115.22500000000001</v>
      </c>
      <c r="L326" s="17">
        <f t="shared" si="24"/>
        <v>230.46</v>
      </c>
    </row>
    <row r="327" spans="1:12" s="26" customFormat="1" ht="25.5">
      <c r="A327" s="29" t="s">
        <v>14</v>
      </c>
      <c r="B327" s="18" t="s">
        <v>792</v>
      </c>
      <c r="C327" s="18" t="s">
        <v>16</v>
      </c>
      <c r="D327" s="18" t="s">
        <v>793</v>
      </c>
      <c r="E327" s="30" t="s">
        <v>794</v>
      </c>
      <c r="F327" s="16">
        <v>3</v>
      </c>
      <c r="G327" s="18" t="s">
        <v>26</v>
      </c>
      <c r="H327" s="15">
        <v>16.149999999999999</v>
      </c>
      <c r="I327" s="15">
        <v>16.149999999999999</v>
      </c>
      <c r="J327" s="28">
        <v>0.25</v>
      </c>
      <c r="K327" s="15">
        <f t="shared" si="23"/>
        <v>20.1875</v>
      </c>
      <c r="L327" s="17">
        <f t="shared" si="24"/>
        <v>60.570000000000007</v>
      </c>
    </row>
    <row r="328" spans="1:12" s="26" customFormat="1" ht="25.5">
      <c r="A328" s="29" t="s">
        <v>14</v>
      </c>
      <c r="B328" s="18" t="s">
        <v>795</v>
      </c>
      <c r="C328" s="18" t="s">
        <v>16</v>
      </c>
      <c r="D328" s="18" t="s">
        <v>796</v>
      </c>
      <c r="E328" s="30" t="s">
        <v>797</v>
      </c>
      <c r="F328" s="16">
        <v>16</v>
      </c>
      <c r="G328" s="18" t="s">
        <v>26</v>
      </c>
      <c r="H328" s="15">
        <v>22.97</v>
      </c>
      <c r="I328" s="15">
        <v>22.97</v>
      </c>
      <c r="J328" s="28">
        <v>0.25</v>
      </c>
      <c r="K328" s="15">
        <f t="shared" si="23"/>
        <v>28.712499999999999</v>
      </c>
      <c r="L328" s="17">
        <f t="shared" si="24"/>
        <v>459.36</v>
      </c>
    </row>
    <row r="329" spans="1:12" s="26" customFormat="1" ht="25.5">
      <c r="A329" s="29" t="s">
        <v>14</v>
      </c>
      <c r="B329" s="18" t="s">
        <v>798</v>
      </c>
      <c r="C329" s="18" t="s">
        <v>16</v>
      </c>
      <c r="D329" s="18" t="s">
        <v>799</v>
      </c>
      <c r="E329" s="30" t="s">
        <v>800</v>
      </c>
      <c r="F329" s="16">
        <v>1</v>
      </c>
      <c r="G329" s="18" t="s">
        <v>26</v>
      </c>
      <c r="H329" s="15">
        <v>69.91</v>
      </c>
      <c r="I329" s="15">
        <v>69.91</v>
      </c>
      <c r="J329" s="28">
        <v>0.25</v>
      </c>
      <c r="K329" s="15">
        <f t="shared" si="23"/>
        <v>87.387499999999989</v>
      </c>
      <c r="L329" s="17">
        <f t="shared" si="24"/>
        <v>87.39</v>
      </c>
    </row>
    <row r="330" spans="1:12" s="26" customFormat="1" ht="25.5">
      <c r="A330" s="29" t="s">
        <v>14</v>
      </c>
      <c r="B330" s="18" t="s">
        <v>801</v>
      </c>
      <c r="C330" s="18" t="s">
        <v>28</v>
      </c>
      <c r="D330" s="18" t="s">
        <v>802</v>
      </c>
      <c r="E330" s="30" t="s">
        <v>803</v>
      </c>
      <c r="F330" s="16">
        <v>2</v>
      </c>
      <c r="G330" s="18" t="s">
        <v>26</v>
      </c>
      <c r="H330" s="15">
        <v>34.42</v>
      </c>
      <c r="I330" s="15">
        <v>34.42</v>
      </c>
      <c r="J330" s="28">
        <v>0.25</v>
      </c>
      <c r="K330" s="15">
        <f t="shared" si="23"/>
        <v>43.025000000000006</v>
      </c>
      <c r="L330" s="17">
        <f t="shared" si="24"/>
        <v>86.06</v>
      </c>
    </row>
    <row r="331" spans="1:12" s="26" customFormat="1" ht="25.5">
      <c r="A331" s="29" t="s">
        <v>14</v>
      </c>
      <c r="B331" s="18" t="s">
        <v>804</v>
      </c>
      <c r="C331" s="18" t="s">
        <v>16</v>
      </c>
      <c r="D331" s="18" t="s">
        <v>805</v>
      </c>
      <c r="E331" s="30" t="s">
        <v>806</v>
      </c>
      <c r="F331" s="16">
        <v>2</v>
      </c>
      <c r="G331" s="18" t="s">
        <v>26</v>
      </c>
      <c r="H331" s="15">
        <v>140.63999999999999</v>
      </c>
      <c r="I331" s="15">
        <v>140.63999999999999</v>
      </c>
      <c r="J331" s="28">
        <v>0.25</v>
      </c>
      <c r="K331" s="15">
        <f t="shared" si="23"/>
        <v>175.79999999999998</v>
      </c>
      <c r="L331" s="17">
        <f t="shared" si="24"/>
        <v>351.6</v>
      </c>
    </row>
    <row r="332" spans="1:12" s="26" customFormat="1" ht="38.25">
      <c r="A332" s="29" t="s">
        <v>14</v>
      </c>
      <c r="B332" s="18" t="s">
        <v>807</v>
      </c>
      <c r="C332" s="18" t="s">
        <v>16</v>
      </c>
      <c r="D332" s="18" t="s">
        <v>808</v>
      </c>
      <c r="E332" s="30" t="s">
        <v>809</v>
      </c>
      <c r="F332" s="16">
        <v>17</v>
      </c>
      <c r="G332" s="18" t="s">
        <v>26</v>
      </c>
      <c r="H332" s="15">
        <v>23.67</v>
      </c>
      <c r="I332" s="15">
        <v>23.67</v>
      </c>
      <c r="J332" s="28">
        <v>0.25</v>
      </c>
      <c r="K332" s="15">
        <f t="shared" si="23"/>
        <v>29.587500000000002</v>
      </c>
      <c r="L332" s="17">
        <f t="shared" si="24"/>
        <v>503.03</v>
      </c>
    </row>
    <row r="333" spans="1:12" s="26" customFormat="1" ht="25.5">
      <c r="A333" s="29" t="s">
        <v>14</v>
      </c>
      <c r="B333" s="18" t="s">
        <v>810</v>
      </c>
      <c r="C333" s="18" t="s">
        <v>16</v>
      </c>
      <c r="D333" s="18" t="s">
        <v>811</v>
      </c>
      <c r="E333" s="30" t="s">
        <v>812</v>
      </c>
      <c r="F333" s="16">
        <v>2</v>
      </c>
      <c r="G333" s="18" t="s">
        <v>26</v>
      </c>
      <c r="H333" s="15">
        <v>13.48</v>
      </c>
      <c r="I333" s="15">
        <v>13.48</v>
      </c>
      <c r="J333" s="28">
        <v>0.25</v>
      </c>
      <c r="K333" s="15">
        <f t="shared" si="23"/>
        <v>16.850000000000001</v>
      </c>
      <c r="L333" s="17">
        <f t="shared" si="24"/>
        <v>33.700000000000003</v>
      </c>
    </row>
    <row r="334" spans="1:12" s="26" customFormat="1" ht="25.5">
      <c r="A334" s="29" t="s">
        <v>14</v>
      </c>
      <c r="B334" s="18" t="s">
        <v>813</v>
      </c>
      <c r="C334" s="18" t="s">
        <v>16</v>
      </c>
      <c r="D334" s="18" t="s">
        <v>814</v>
      </c>
      <c r="E334" s="30" t="s">
        <v>815</v>
      </c>
      <c r="F334" s="16">
        <v>2</v>
      </c>
      <c r="G334" s="18" t="s">
        <v>26</v>
      </c>
      <c r="H334" s="15">
        <v>41.09</v>
      </c>
      <c r="I334" s="15">
        <v>41.09</v>
      </c>
      <c r="J334" s="28">
        <v>0.25</v>
      </c>
      <c r="K334" s="15">
        <f t="shared" si="23"/>
        <v>51.362500000000004</v>
      </c>
      <c r="L334" s="17">
        <f t="shared" si="24"/>
        <v>102.72</v>
      </c>
    </row>
    <row r="335" spans="1:12" s="26" customFormat="1" ht="25.5">
      <c r="A335" s="29" t="s">
        <v>14</v>
      </c>
      <c r="B335" s="18" t="s">
        <v>816</v>
      </c>
      <c r="C335" s="18" t="s">
        <v>16</v>
      </c>
      <c r="D335" s="18" t="s">
        <v>817</v>
      </c>
      <c r="E335" s="30" t="s">
        <v>818</v>
      </c>
      <c r="F335" s="16">
        <v>8</v>
      </c>
      <c r="G335" s="18" t="s">
        <v>26</v>
      </c>
      <c r="H335" s="15">
        <v>73.180000000000007</v>
      </c>
      <c r="I335" s="15">
        <v>73.180000000000007</v>
      </c>
      <c r="J335" s="28">
        <v>0.25</v>
      </c>
      <c r="K335" s="15">
        <f t="shared" si="23"/>
        <v>91.475000000000009</v>
      </c>
      <c r="L335" s="17">
        <f t="shared" si="24"/>
        <v>731.84</v>
      </c>
    </row>
    <row r="336" spans="1:12" s="26" customFormat="1" ht="25.5">
      <c r="A336" s="29" t="s">
        <v>14</v>
      </c>
      <c r="B336" s="18" t="s">
        <v>819</v>
      </c>
      <c r="C336" s="18" t="s">
        <v>16</v>
      </c>
      <c r="D336" s="18" t="s">
        <v>820</v>
      </c>
      <c r="E336" s="30" t="s">
        <v>821</v>
      </c>
      <c r="F336" s="16">
        <v>7</v>
      </c>
      <c r="G336" s="18" t="s">
        <v>26</v>
      </c>
      <c r="H336" s="15">
        <v>126.32</v>
      </c>
      <c r="I336" s="15">
        <v>126.32</v>
      </c>
      <c r="J336" s="28">
        <v>0.25</v>
      </c>
      <c r="K336" s="15">
        <f t="shared" si="23"/>
        <v>157.89999999999998</v>
      </c>
      <c r="L336" s="17">
        <f t="shared" si="24"/>
        <v>1105.3</v>
      </c>
    </row>
    <row r="337" spans="1:12" s="26" customFormat="1" ht="25.5">
      <c r="A337" s="29" t="s">
        <v>14</v>
      </c>
      <c r="B337" s="18" t="s">
        <v>822</v>
      </c>
      <c r="C337" s="18" t="s">
        <v>16</v>
      </c>
      <c r="D337" s="18" t="s">
        <v>823</v>
      </c>
      <c r="E337" s="30" t="s">
        <v>824</v>
      </c>
      <c r="F337" s="16">
        <v>6</v>
      </c>
      <c r="G337" s="18" t="s">
        <v>26</v>
      </c>
      <c r="H337" s="15">
        <v>174.35</v>
      </c>
      <c r="I337" s="15">
        <v>174.35</v>
      </c>
      <c r="J337" s="28">
        <v>0.25</v>
      </c>
      <c r="K337" s="15">
        <f t="shared" si="23"/>
        <v>217.9375</v>
      </c>
      <c r="L337" s="17">
        <f t="shared" si="24"/>
        <v>1307.6399999999999</v>
      </c>
    </row>
    <row r="338" spans="1:12" s="26" customFormat="1" ht="25.5">
      <c r="A338" s="29" t="s">
        <v>14</v>
      </c>
      <c r="B338" s="18" t="s">
        <v>825</v>
      </c>
      <c r="C338" s="18" t="s">
        <v>16</v>
      </c>
      <c r="D338" s="18" t="s">
        <v>826</v>
      </c>
      <c r="E338" s="30" t="s">
        <v>827</v>
      </c>
      <c r="F338" s="16">
        <v>1</v>
      </c>
      <c r="G338" s="18" t="s">
        <v>26</v>
      </c>
      <c r="H338" s="15">
        <v>137.02000000000001</v>
      </c>
      <c r="I338" s="15">
        <v>137.02000000000001</v>
      </c>
      <c r="J338" s="28">
        <v>0.25</v>
      </c>
      <c r="K338" s="15">
        <f t="shared" si="23"/>
        <v>171.27500000000001</v>
      </c>
      <c r="L338" s="17">
        <f t="shared" si="24"/>
        <v>171.28</v>
      </c>
    </row>
    <row r="339" spans="1:12" s="26" customFormat="1" ht="25.5">
      <c r="A339" s="29" t="s">
        <v>14</v>
      </c>
      <c r="B339" s="18" t="s">
        <v>828</v>
      </c>
      <c r="C339" s="18" t="s">
        <v>16</v>
      </c>
      <c r="D339" s="18" t="s">
        <v>829</v>
      </c>
      <c r="E339" s="30" t="s">
        <v>830</v>
      </c>
      <c r="F339" s="16">
        <v>12</v>
      </c>
      <c r="G339" s="18" t="s">
        <v>26</v>
      </c>
      <c r="H339" s="15">
        <v>199.09</v>
      </c>
      <c r="I339" s="15">
        <v>199.09</v>
      </c>
      <c r="J339" s="28">
        <v>0.25</v>
      </c>
      <c r="K339" s="15">
        <f t="shared" si="23"/>
        <v>248.86250000000001</v>
      </c>
      <c r="L339" s="17">
        <f t="shared" si="24"/>
        <v>2986.32</v>
      </c>
    </row>
    <row r="340" spans="1:12" s="26" customFormat="1" ht="25.5">
      <c r="A340" s="29" t="s">
        <v>14</v>
      </c>
      <c r="B340" s="18" t="s">
        <v>831</v>
      </c>
      <c r="C340" s="18" t="s">
        <v>16</v>
      </c>
      <c r="D340" s="18" t="s">
        <v>832</v>
      </c>
      <c r="E340" s="27" t="s">
        <v>833</v>
      </c>
      <c r="F340" s="18">
        <v>22</v>
      </c>
      <c r="G340" s="18" t="s">
        <v>26</v>
      </c>
      <c r="H340" s="15">
        <v>112.47</v>
      </c>
      <c r="I340" s="15">
        <v>112.47</v>
      </c>
      <c r="J340" s="28">
        <v>0.25</v>
      </c>
      <c r="K340" s="18">
        <f t="shared" si="23"/>
        <v>140.58750000000001</v>
      </c>
      <c r="L340" s="17">
        <f t="shared" si="24"/>
        <v>3092.98</v>
      </c>
    </row>
    <row r="341" spans="1:12" s="26" customFormat="1" ht="25.5">
      <c r="A341" s="29" t="s">
        <v>14</v>
      </c>
      <c r="B341" s="18" t="s">
        <v>834</v>
      </c>
      <c r="C341" s="18" t="s">
        <v>16</v>
      </c>
      <c r="D341" s="18" t="s">
        <v>835</v>
      </c>
      <c r="E341" s="30" t="s">
        <v>836</v>
      </c>
      <c r="F341" s="16">
        <v>10</v>
      </c>
      <c r="G341" s="18" t="s">
        <v>26</v>
      </c>
      <c r="H341" s="15">
        <v>106.81</v>
      </c>
      <c r="I341" s="15">
        <v>106.81</v>
      </c>
      <c r="J341" s="28">
        <v>0.25</v>
      </c>
      <c r="K341" s="15">
        <f t="shared" si="23"/>
        <v>133.51249999999999</v>
      </c>
      <c r="L341" s="17">
        <f t="shared" si="24"/>
        <v>1335.1</v>
      </c>
    </row>
    <row r="342" spans="1:12" s="26" customFormat="1" ht="25.5">
      <c r="A342" s="29" t="s">
        <v>14</v>
      </c>
      <c r="B342" s="18" t="s">
        <v>837</v>
      </c>
      <c r="C342" s="18" t="s">
        <v>16</v>
      </c>
      <c r="D342" s="18" t="s">
        <v>838</v>
      </c>
      <c r="E342" s="30" t="s">
        <v>839</v>
      </c>
      <c r="F342" s="16">
        <v>1</v>
      </c>
      <c r="G342" s="18" t="s">
        <v>26</v>
      </c>
      <c r="H342" s="15">
        <v>224.28</v>
      </c>
      <c r="I342" s="15">
        <v>224.28</v>
      </c>
      <c r="J342" s="28">
        <v>0.25</v>
      </c>
      <c r="K342" s="15">
        <f t="shared" si="23"/>
        <v>280.35000000000002</v>
      </c>
      <c r="L342" s="17">
        <f t="shared" si="24"/>
        <v>280.35000000000002</v>
      </c>
    </row>
    <row r="343" spans="1:12" s="26" customFormat="1" ht="25.5">
      <c r="A343" s="29" t="s">
        <v>14</v>
      </c>
      <c r="B343" s="18" t="s">
        <v>840</v>
      </c>
      <c r="C343" s="18" t="s">
        <v>28</v>
      </c>
      <c r="D343" s="18" t="s">
        <v>841</v>
      </c>
      <c r="E343" s="30" t="s">
        <v>842</v>
      </c>
      <c r="F343" s="16">
        <v>1</v>
      </c>
      <c r="G343" s="18" t="s">
        <v>26</v>
      </c>
      <c r="H343" s="15">
        <v>50144.83</v>
      </c>
      <c r="I343" s="15">
        <v>50144.83</v>
      </c>
      <c r="J343" s="28">
        <v>0.25</v>
      </c>
      <c r="K343" s="15">
        <f t="shared" si="23"/>
        <v>62681.037500000006</v>
      </c>
      <c r="L343" s="17">
        <f t="shared" si="24"/>
        <v>62681.04</v>
      </c>
    </row>
    <row r="344" spans="1:12" s="26" customFormat="1" ht="25.5">
      <c r="A344" s="29" t="s">
        <v>14</v>
      </c>
      <c r="B344" s="18" t="s">
        <v>843</v>
      </c>
      <c r="C344" s="18" t="s">
        <v>16</v>
      </c>
      <c r="D344" s="18" t="s">
        <v>844</v>
      </c>
      <c r="E344" s="30" t="s">
        <v>845</v>
      </c>
      <c r="F344" s="16">
        <v>2</v>
      </c>
      <c r="G344" s="18" t="s">
        <v>26</v>
      </c>
      <c r="H344" s="15">
        <v>1721.5</v>
      </c>
      <c r="I344" s="15">
        <v>1721.5</v>
      </c>
      <c r="J344" s="28">
        <v>0.25</v>
      </c>
      <c r="K344" s="15">
        <f t="shared" si="23"/>
        <v>2151.875</v>
      </c>
      <c r="L344" s="17">
        <f t="shared" si="24"/>
        <v>4303.76</v>
      </c>
    </row>
    <row r="345" spans="1:12" s="26" customFormat="1" ht="25.5">
      <c r="A345" s="29" t="s">
        <v>14</v>
      </c>
      <c r="B345" s="18" t="s">
        <v>846</v>
      </c>
      <c r="C345" s="18" t="s">
        <v>16</v>
      </c>
      <c r="D345" s="18" t="s">
        <v>847</v>
      </c>
      <c r="E345" s="30" t="s">
        <v>848</v>
      </c>
      <c r="F345" s="16">
        <v>1</v>
      </c>
      <c r="G345" s="18" t="s">
        <v>26</v>
      </c>
      <c r="H345" s="15">
        <v>1272.8699999999999</v>
      </c>
      <c r="I345" s="15">
        <v>1272.8699999999999</v>
      </c>
      <c r="J345" s="28">
        <v>0.25</v>
      </c>
      <c r="K345" s="15">
        <f t="shared" si="23"/>
        <v>1591.0874999999999</v>
      </c>
      <c r="L345" s="17">
        <f t="shared" si="24"/>
        <v>1591.09</v>
      </c>
    </row>
    <row r="346" spans="1:12" s="26" customFormat="1">
      <c r="A346" s="29" t="s">
        <v>14</v>
      </c>
      <c r="B346" s="18" t="s">
        <v>849</v>
      </c>
      <c r="C346" s="18" t="s">
        <v>28</v>
      </c>
      <c r="D346" s="18" t="s">
        <v>850</v>
      </c>
      <c r="E346" s="30" t="s">
        <v>1712</v>
      </c>
      <c r="F346" s="16">
        <v>2</v>
      </c>
      <c r="G346" s="18" t="s">
        <v>26</v>
      </c>
      <c r="H346" s="15">
        <v>1865.47</v>
      </c>
      <c r="I346" s="15">
        <v>1865.47</v>
      </c>
      <c r="J346" s="28">
        <v>0.25</v>
      </c>
      <c r="K346" s="15">
        <f t="shared" si="23"/>
        <v>2331.8375000000001</v>
      </c>
      <c r="L346" s="17">
        <f t="shared" si="24"/>
        <v>4663.68</v>
      </c>
    </row>
    <row r="347" spans="1:12" s="26" customFormat="1">
      <c r="A347" s="29" t="s">
        <v>14</v>
      </c>
      <c r="B347" s="18" t="s">
        <v>851</v>
      </c>
      <c r="C347" s="18" t="s">
        <v>28</v>
      </c>
      <c r="D347" s="18" t="s">
        <v>852</v>
      </c>
      <c r="E347" s="30" t="s">
        <v>853</v>
      </c>
      <c r="F347" s="16">
        <v>2</v>
      </c>
      <c r="G347" s="18" t="s">
        <v>26</v>
      </c>
      <c r="H347" s="15">
        <v>405.47</v>
      </c>
      <c r="I347" s="15">
        <v>405.47</v>
      </c>
      <c r="J347" s="28">
        <v>0.25</v>
      </c>
      <c r="K347" s="15">
        <f t="shared" si="23"/>
        <v>506.83750000000003</v>
      </c>
      <c r="L347" s="17">
        <f t="shared" si="24"/>
        <v>1013.68</v>
      </c>
    </row>
    <row r="348" spans="1:12" s="26" customFormat="1" ht="25.5">
      <c r="A348" s="29" t="s">
        <v>14</v>
      </c>
      <c r="B348" s="18" t="s">
        <v>854</v>
      </c>
      <c r="C348" s="18" t="s">
        <v>16</v>
      </c>
      <c r="D348" s="18" t="s">
        <v>855</v>
      </c>
      <c r="E348" s="30" t="s">
        <v>856</v>
      </c>
      <c r="F348" s="16">
        <v>10</v>
      </c>
      <c r="G348" s="18" t="s">
        <v>26</v>
      </c>
      <c r="H348" s="15">
        <v>16.47</v>
      </c>
      <c r="I348" s="15">
        <v>16.47</v>
      </c>
      <c r="J348" s="28">
        <v>0.25</v>
      </c>
      <c r="K348" s="15">
        <f t="shared" si="23"/>
        <v>20.587499999999999</v>
      </c>
      <c r="L348" s="17">
        <f t="shared" si="24"/>
        <v>205.9</v>
      </c>
    </row>
    <row r="349" spans="1:12" s="26" customFormat="1" ht="25.5">
      <c r="A349" s="29" t="s">
        <v>14</v>
      </c>
      <c r="B349" s="18" t="s">
        <v>857</v>
      </c>
      <c r="C349" s="18" t="s">
        <v>16</v>
      </c>
      <c r="D349" s="18" t="s">
        <v>858</v>
      </c>
      <c r="E349" s="30" t="s">
        <v>859</v>
      </c>
      <c r="F349" s="16">
        <v>5</v>
      </c>
      <c r="G349" s="18" t="s">
        <v>26</v>
      </c>
      <c r="H349" s="15">
        <v>11.09</v>
      </c>
      <c r="I349" s="15">
        <v>11.09</v>
      </c>
      <c r="J349" s="28">
        <v>0.25</v>
      </c>
      <c r="K349" s="15">
        <f t="shared" si="23"/>
        <v>13.862500000000001</v>
      </c>
      <c r="L349" s="17">
        <f t="shared" si="24"/>
        <v>69.3</v>
      </c>
    </row>
    <row r="350" spans="1:12" s="26" customFormat="1">
      <c r="A350" s="29" t="s">
        <v>14</v>
      </c>
      <c r="B350" s="18" t="s">
        <v>860</v>
      </c>
      <c r="C350" s="18" t="s">
        <v>28</v>
      </c>
      <c r="D350" s="18" t="s">
        <v>861</v>
      </c>
      <c r="E350" s="30" t="s">
        <v>862</v>
      </c>
      <c r="F350" s="16">
        <v>1</v>
      </c>
      <c r="G350" s="18" t="s">
        <v>26</v>
      </c>
      <c r="H350" s="15">
        <v>104697.36</v>
      </c>
      <c r="I350" s="15">
        <v>104697.36</v>
      </c>
      <c r="J350" s="28">
        <v>0.25</v>
      </c>
      <c r="K350" s="15">
        <f t="shared" si="23"/>
        <v>130871.7</v>
      </c>
      <c r="L350" s="17">
        <f t="shared" si="24"/>
        <v>130871.7</v>
      </c>
    </row>
    <row r="351" spans="1:12" s="26" customFormat="1">
      <c r="A351" s="31" t="s">
        <v>11</v>
      </c>
      <c r="B351" s="25" t="s">
        <v>863</v>
      </c>
      <c r="C351" s="25"/>
      <c r="D351" s="25"/>
      <c r="E351" s="33" t="s">
        <v>864</v>
      </c>
      <c r="F351" s="19"/>
      <c r="G351" s="25"/>
      <c r="H351" s="15"/>
      <c r="I351" s="15"/>
      <c r="J351" s="32"/>
      <c r="K351" s="20"/>
      <c r="L351" s="22">
        <f>SUBTOTAL(9,L352:L367)</f>
        <v>125211.00100000003</v>
      </c>
    </row>
    <row r="352" spans="1:12" s="26" customFormat="1" ht="25.5">
      <c r="A352" s="29" t="s">
        <v>14</v>
      </c>
      <c r="B352" s="18" t="s">
        <v>865</v>
      </c>
      <c r="C352" s="18" t="s">
        <v>16</v>
      </c>
      <c r="D352" s="18" t="s">
        <v>866</v>
      </c>
      <c r="E352" s="30" t="s">
        <v>867</v>
      </c>
      <c r="F352" s="16">
        <v>553.6</v>
      </c>
      <c r="G352" s="18" t="s">
        <v>34</v>
      </c>
      <c r="H352" s="15">
        <v>41.83</v>
      </c>
      <c r="I352" s="15">
        <v>41.83</v>
      </c>
      <c r="J352" s="28">
        <v>0.25</v>
      </c>
      <c r="K352" s="15">
        <f t="shared" ref="K352:K367" si="25">ROUND(I352,2)+(ROUND(I352,2)*J352)</f>
        <v>52.287499999999994</v>
      </c>
      <c r="L352" s="17">
        <f t="shared" ref="L352:L367" si="26">ROUND(K352,2)*F352</f>
        <v>28947.744000000002</v>
      </c>
    </row>
    <row r="353" spans="1:12" s="26" customFormat="1" ht="25.5">
      <c r="A353" s="29" t="s">
        <v>14</v>
      </c>
      <c r="B353" s="18" t="s">
        <v>868</v>
      </c>
      <c r="C353" s="18" t="s">
        <v>16</v>
      </c>
      <c r="D353" s="18" t="s">
        <v>869</v>
      </c>
      <c r="E353" s="30" t="s">
        <v>870</v>
      </c>
      <c r="F353" s="16">
        <v>228.7</v>
      </c>
      <c r="G353" s="18" t="s">
        <v>34</v>
      </c>
      <c r="H353" s="15">
        <v>86.64</v>
      </c>
      <c r="I353" s="15">
        <v>86.64</v>
      </c>
      <c r="J353" s="28">
        <v>0.25</v>
      </c>
      <c r="K353" s="15">
        <f t="shared" si="25"/>
        <v>108.3</v>
      </c>
      <c r="L353" s="17">
        <f t="shared" si="26"/>
        <v>24768.21</v>
      </c>
    </row>
    <row r="354" spans="1:12" s="26" customFormat="1" ht="25.5">
      <c r="A354" s="29" t="s">
        <v>14</v>
      </c>
      <c r="B354" s="18" t="s">
        <v>871</v>
      </c>
      <c r="C354" s="18" t="s">
        <v>16</v>
      </c>
      <c r="D354" s="18" t="s">
        <v>872</v>
      </c>
      <c r="E354" s="30" t="s">
        <v>873</v>
      </c>
      <c r="F354" s="16">
        <v>67</v>
      </c>
      <c r="G354" s="18" t="s">
        <v>34</v>
      </c>
      <c r="H354" s="15">
        <v>144.63999999999999</v>
      </c>
      <c r="I354" s="15">
        <v>144.63999999999999</v>
      </c>
      <c r="J354" s="28">
        <v>0.25</v>
      </c>
      <c r="K354" s="15">
        <f t="shared" si="25"/>
        <v>180.79999999999998</v>
      </c>
      <c r="L354" s="17">
        <f t="shared" si="26"/>
        <v>12113.6</v>
      </c>
    </row>
    <row r="355" spans="1:12" s="26" customFormat="1" ht="25.5">
      <c r="A355" s="29" t="s">
        <v>14</v>
      </c>
      <c r="B355" s="18" t="s">
        <v>874</v>
      </c>
      <c r="C355" s="18" t="s">
        <v>16</v>
      </c>
      <c r="D355" s="18" t="s">
        <v>875</v>
      </c>
      <c r="E355" s="30" t="s">
        <v>876</v>
      </c>
      <c r="F355" s="16">
        <v>103.6</v>
      </c>
      <c r="G355" s="18" t="s">
        <v>34</v>
      </c>
      <c r="H355" s="15">
        <v>6.86</v>
      </c>
      <c r="I355" s="15">
        <v>6.86</v>
      </c>
      <c r="J355" s="28">
        <v>0.25</v>
      </c>
      <c r="K355" s="15">
        <f t="shared" si="25"/>
        <v>8.5750000000000011</v>
      </c>
      <c r="L355" s="17">
        <f t="shared" si="26"/>
        <v>888.88799999999992</v>
      </c>
    </row>
    <row r="356" spans="1:12" s="26" customFormat="1" ht="25.5">
      <c r="A356" s="29" t="s">
        <v>14</v>
      </c>
      <c r="B356" s="18" t="s">
        <v>877</v>
      </c>
      <c r="C356" s="18" t="s">
        <v>16</v>
      </c>
      <c r="D356" s="18" t="s">
        <v>878</v>
      </c>
      <c r="E356" s="30" t="s">
        <v>879</v>
      </c>
      <c r="F356" s="16">
        <v>19</v>
      </c>
      <c r="G356" s="18" t="s">
        <v>26</v>
      </c>
      <c r="H356" s="15">
        <v>53</v>
      </c>
      <c r="I356" s="15">
        <v>53</v>
      </c>
      <c r="J356" s="28">
        <v>0.25</v>
      </c>
      <c r="K356" s="15">
        <f t="shared" si="25"/>
        <v>66.25</v>
      </c>
      <c r="L356" s="17">
        <f t="shared" si="26"/>
        <v>1258.75</v>
      </c>
    </row>
    <row r="357" spans="1:12" s="26" customFormat="1" ht="25.5">
      <c r="A357" s="29" t="s">
        <v>14</v>
      </c>
      <c r="B357" s="18" t="s">
        <v>880</v>
      </c>
      <c r="C357" s="18" t="s">
        <v>16</v>
      </c>
      <c r="D357" s="18" t="s">
        <v>881</v>
      </c>
      <c r="E357" s="30" t="s">
        <v>882</v>
      </c>
      <c r="F357" s="16">
        <v>2</v>
      </c>
      <c r="G357" s="18" t="s">
        <v>26</v>
      </c>
      <c r="H357" s="15">
        <v>153.72999999999999</v>
      </c>
      <c r="I357" s="15">
        <v>153.72999999999999</v>
      </c>
      <c r="J357" s="28">
        <v>0.25</v>
      </c>
      <c r="K357" s="15">
        <f t="shared" si="25"/>
        <v>192.16249999999999</v>
      </c>
      <c r="L357" s="17">
        <f t="shared" si="26"/>
        <v>384.32</v>
      </c>
    </row>
    <row r="358" spans="1:12" s="26" customFormat="1" ht="25.5">
      <c r="A358" s="29" t="s">
        <v>14</v>
      </c>
      <c r="B358" s="18" t="s">
        <v>883</v>
      </c>
      <c r="C358" s="18" t="s">
        <v>16</v>
      </c>
      <c r="D358" s="18" t="s">
        <v>884</v>
      </c>
      <c r="E358" s="30" t="s">
        <v>885</v>
      </c>
      <c r="F358" s="16">
        <v>178</v>
      </c>
      <c r="G358" s="18" t="s">
        <v>26</v>
      </c>
      <c r="H358" s="15">
        <v>51.68</v>
      </c>
      <c r="I358" s="15">
        <v>51.68</v>
      </c>
      <c r="J358" s="28">
        <v>0.25</v>
      </c>
      <c r="K358" s="15">
        <f t="shared" si="25"/>
        <v>64.599999999999994</v>
      </c>
      <c r="L358" s="17">
        <f t="shared" si="26"/>
        <v>11498.8</v>
      </c>
    </row>
    <row r="359" spans="1:12" s="26" customFormat="1" ht="25.5">
      <c r="A359" s="29" t="s">
        <v>14</v>
      </c>
      <c r="B359" s="18" t="s">
        <v>886</v>
      </c>
      <c r="C359" s="18" t="s">
        <v>16</v>
      </c>
      <c r="D359" s="18" t="s">
        <v>887</v>
      </c>
      <c r="E359" s="30" t="s">
        <v>888</v>
      </c>
      <c r="F359" s="16">
        <v>34</v>
      </c>
      <c r="G359" s="18" t="s">
        <v>26</v>
      </c>
      <c r="H359" s="15">
        <v>157.76</v>
      </c>
      <c r="I359" s="15">
        <v>157.76</v>
      </c>
      <c r="J359" s="28">
        <v>0.25</v>
      </c>
      <c r="K359" s="15">
        <f t="shared" si="25"/>
        <v>197.2</v>
      </c>
      <c r="L359" s="17">
        <f t="shared" si="26"/>
        <v>6704.7999999999993</v>
      </c>
    </row>
    <row r="360" spans="1:12" s="26" customFormat="1" ht="25.5">
      <c r="A360" s="29" t="s">
        <v>14</v>
      </c>
      <c r="B360" s="18" t="s">
        <v>889</v>
      </c>
      <c r="C360" s="18" t="s">
        <v>16</v>
      </c>
      <c r="D360" s="18" t="s">
        <v>890</v>
      </c>
      <c r="E360" s="30" t="s">
        <v>891</v>
      </c>
      <c r="F360" s="16">
        <v>11</v>
      </c>
      <c r="G360" s="18" t="s">
        <v>26</v>
      </c>
      <c r="H360" s="15">
        <v>96.09</v>
      </c>
      <c r="I360" s="15">
        <v>96.09</v>
      </c>
      <c r="J360" s="28">
        <v>0.25</v>
      </c>
      <c r="K360" s="15">
        <f t="shared" si="25"/>
        <v>120.11250000000001</v>
      </c>
      <c r="L360" s="17">
        <f t="shared" si="26"/>
        <v>1321.21</v>
      </c>
    </row>
    <row r="361" spans="1:12" s="26" customFormat="1" ht="25.5">
      <c r="A361" s="29" t="s">
        <v>14</v>
      </c>
      <c r="B361" s="18" t="s">
        <v>892</v>
      </c>
      <c r="C361" s="18" t="s">
        <v>16</v>
      </c>
      <c r="D361" s="18" t="s">
        <v>893</v>
      </c>
      <c r="E361" s="30" t="s">
        <v>894</v>
      </c>
      <c r="F361" s="16">
        <v>2</v>
      </c>
      <c r="G361" s="18" t="s">
        <v>26</v>
      </c>
      <c r="H361" s="15">
        <v>240.09</v>
      </c>
      <c r="I361" s="15">
        <v>240.09</v>
      </c>
      <c r="J361" s="28">
        <v>0.25</v>
      </c>
      <c r="K361" s="15">
        <f t="shared" si="25"/>
        <v>300.11250000000001</v>
      </c>
      <c r="L361" s="17">
        <f t="shared" si="26"/>
        <v>600.22</v>
      </c>
    </row>
    <row r="362" spans="1:12" s="26" customFormat="1" ht="25.5">
      <c r="A362" s="29" t="s">
        <v>14</v>
      </c>
      <c r="B362" s="18" t="s">
        <v>895</v>
      </c>
      <c r="C362" s="18" t="s">
        <v>16</v>
      </c>
      <c r="D362" s="18" t="s">
        <v>896</v>
      </c>
      <c r="E362" s="30" t="s">
        <v>897</v>
      </c>
      <c r="F362" s="16">
        <v>41</v>
      </c>
      <c r="G362" s="18" t="s">
        <v>26</v>
      </c>
      <c r="H362" s="15">
        <v>38.58</v>
      </c>
      <c r="I362" s="15">
        <v>38.58</v>
      </c>
      <c r="J362" s="28">
        <v>0.25</v>
      </c>
      <c r="K362" s="15">
        <f t="shared" si="25"/>
        <v>48.224999999999994</v>
      </c>
      <c r="L362" s="17">
        <f t="shared" si="26"/>
        <v>1977.4299999999998</v>
      </c>
    </row>
    <row r="363" spans="1:12" s="26" customFormat="1" ht="25.5">
      <c r="A363" s="29" t="s">
        <v>14</v>
      </c>
      <c r="B363" s="18" t="s">
        <v>898</v>
      </c>
      <c r="C363" s="18" t="s">
        <v>16</v>
      </c>
      <c r="D363" s="18" t="s">
        <v>899</v>
      </c>
      <c r="E363" s="30" t="s">
        <v>900</v>
      </c>
      <c r="F363" s="16">
        <v>2</v>
      </c>
      <c r="G363" s="18" t="s">
        <v>26</v>
      </c>
      <c r="H363" s="15">
        <v>90.69</v>
      </c>
      <c r="I363" s="15">
        <v>90.69</v>
      </c>
      <c r="J363" s="28">
        <v>0.25</v>
      </c>
      <c r="K363" s="15">
        <f t="shared" si="25"/>
        <v>113.3625</v>
      </c>
      <c r="L363" s="17">
        <f t="shared" si="26"/>
        <v>226.72</v>
      </c>
    </row>
    <row r="364" spans="1:12" s="26" customFormat="1" ht="25.5">
      <c r="A364" s="29" t="s">
        <v>14</v>
      </c>
      <c r="B364" s="18" t="s">
        <v>901</v>
      </c>
      <c r="C364" s="18" t="s">
        <v>16</v>
      </c>
      <c r="D364" s="18" t="s">
        <v>902</v>
      </c>
      <c r="E364" s="30" t="s">
        <v>903</v>
      </c>
      <c r="F364" s="16">
        <v>7</v>
      </c>
      <c r="G364" s="18" t="s">
        <v>26</v>
      </c>
      <c r="H364" s="15">
        <v>106.61</v>
      </c>
      <c r="I364" s="15">
        <v>106.61</v>
      </c>
      <c r="J364" s="28">
        <v>0.25</v>
      </c>
      <c r="K364" s="15">
        <f t="shared" si="25"/>
        <v>133.26249999999999</v>
      </c>
      <c r="L364" s="17">
        <f t="shared" si="26"/>
        <v>932.81999999999994</v>
      </c>
    </row>
    <row r="365" spans="1:12" s="26" customFormat="1" ht="38.25">
      <c r="A365" s="29" t="s">
        <v>14</v>
      </c>
      <c r="B365" s="18" t="s">
        <v>904</v>
      </c>
      <c r="C365" s="18" t="s">
        <v>16</v>
      </c>
      <c r="D365" s="18" t="s">
        <v>905</v>
      </c>
      <c r="E365" s="30" t="s">
        <v>906</v>
      </c>
      <c r="F365" s="16">
        <v>16</v>
      </c>
      <c r="G365" s="18" t="s">
        <v>26</v>
      </c>
      <c r="H365" s="15">
        <v>561.89</v>
      </c>
      <c r="I365" s="15">
        <v>561.89</v>
      </c>
      <c r="J365" s="28">
        <v>0.25</v>
      </c>
      <c r="K365" s="15">
        <f t="shared" si="25"/>
        <v>702.36249999999995</v>
      </c>
      <c r="L365" s="17">
        <f t="shared" si="26"/>
        <v>11237.76</v>
      </c>
    </row>
    <row r="366" spans="1:12" s="26" customFormat="1" ht="25.5">
      <c r="A366" s="29" t="s">
        <v>14</v>
      </c>
      <c r="B366" s="18" t="s">
        <v>907</v>
      </c>
      <c r="C366" s="18" t="s">
        <v>16</v>
      </c>
      <c r="D366" s="18" t="s">
        <v>908</v>
      </c>
      <c r="E366" s="30" t="s">
        <v>909</v>
      </c>
      <c r="F366" s="16">
        <v>9</v>
      </c>
      <c r="G366" s="18" t="s">
        <v>26</v>
      </c>
      <c r="H366" s="15">
        <v>498.96</v>
      </c>
      <c r="I366" s="15">
        <v>498.96</v>
      </c>
      <c r="J366" s="28">
        <v>0.25</v>
      </c>
      <c r="K366" s="15">
        <f t="shared" si="25"/>
        <v>623.69999999999993</v>
      </c>
      <c r="L366" s="17">
        <f t="shared" si="26"/>
        <v>5613.3</v>
      </c>
    </row>
    <row r="367" spans="1:12" s="26" customFormat="1">
      <c r="A367" s="29" t="s">
        <v>14</v>
      </c>
      <c r="B367" s="18" t="s">
        <v>910</v>
      </c>
      <c r="C367" s="18" t="s">
        <v>28</v>
      </c>
      <c r="D367" s="18" t="s">
        <v>911</v>
      </c>
      <c r="E367" s="30" t="s">
        <v>912</v>
      </c>
      <c r="F367" s="16">
        <v>12.55</v>
      </c>
      <c r="G367" s="18" t="s">
        <v>19</v>
      </c>
      <c r="H367" s="15">
        <v>1066.8599999999999</v>
      </c>
      <c r="I367" s="15">
        <v>1066.8599999999999</v>
      </c>
      <c r="J367" s="28">
        <v>0.25</v>
      </c>
      <c r="K367" s="15">
        <f t="shared" si="25"/>
        <v>1333.5749999999998</v>
      </c>
      <c r="L367" s="17">
        <f t="shared" si="26"/>
        <v>16736.429</v>
      </c>
    </row>
    <row r="368" spans="1:12" s="26" customFormat="1">
      <c r="A368" s="31" t="s">
        <v>11</v>
      </c>
      <c r="B368" s="25" t="s">
        <v>913</v>
      </c>
      <c r="C368" s="25"/>
      <c r="D368" s="25"/>
      <c r="E368" s="33" t="s">
        <v>914</v>
      </c>
      <c r="F368" s="19"/>
      <c r="G368" s="25"/>
      <c r="H368" s="15"/>
      <c r="I368" s="15"/>
      <c r="J368" s="32"/>
      <c r="K368" s="20"/>
      <c r="L368" s="22">
        <f>SUBTOTAL(9,L369:L420)</f>
        <v>121490.20000000001</v>
      </c>
    </row>
    <row r="369" spans="1:12" s="26" customFormat="1" ht="25.5">
      <c r="A369" s="29" t="s">
        <v>14</v>
      </c>
      <c r="B369" s="18" t="s">
        <v>915</v>
      </c>
      <c r="C369" s="18" t="s">
        <v>16</v>
      </c>
      <c r="D369" s="18" t="s">
        <v>916</v>
      </c>
      <c r="E369" s="30" t="s">
        <v>917</v>
      </c>
      <c r="F369" s="16">
        <v>341.4</v>
      </c>
      <c r="G369" s="18" t="s">
        <v>34</v>
      </c>
      <c r="H369" s="15">
        <v>25.71</v>
      </c>
      <c r="I369" s="15">
        <v>25.71</v>
      </c>
      <c r="J369" s="28">
        <v>0.25</v>
      </c>
      <c r="K369" s="15">
        <f t="shared" ref="K369:K420" si="27">ROUND(I369,2)+(ROUND(I369,2)*J369)</f>
        <v>32.137500000000003</v>
      </c>
      <c r="L369" s="17">
        <f t="shared" ref="L369:L420" si="28">ROUND(K369,2)*F369</f>
        <v>10972.596</v>
      </c>
    </row>
    <row r="370" spans="1:12" s="26" customFormat="1" ht="25.5">
      <c r="A370" s="29" t="s">
        <v>14</v>
      </c>
      <c r="B370" s="18" t="s">
        <v>918</v>
      </c>
      <c r="C370" s="18" t="s">
        <v>16</v>
      </c>
      <c r="D370" s="18" t="s">
        <v>919</v>
      </c>
      <c r="E370" s="30" t="s">
        <v>920</v>
      </c>
      <c r="F370" s="16">
        <v>93.5</v>
      </c>
      <c r="G370" s="18" t="s">
        <v>34</v>
      </c>
      <c r="H370" s="15">
        <v>32.92</v>
      </c>
      <c r="I370" s="15">
        <v>32.92</v>
      </c>
      <c r="J370" s="28">
        <v>0.25</v>
      </c>
      <c r="K370" s="15">
        <f t="shared" si="27"/>
        <v>41.150000000000006</v>
      </c>
      <c r="L370" s="17">
        <f t="shared" si="28"/>
        <v>3847.5250000000001</v>
      </c>
    </row>
    <row r="371" spans="1:12" s="26" customFormat="1" ht="25.5">
      <c r="A371" s="29" t="s">
        <v>14</v>
      </c>
      <c r="B371" s="18" t="s">
        <v>921</v>
      </c>
      <c r="C371" s="18" t="s">
        <v>16</v>
      </c>
      <c r="D371" s="18" t="s">
        <v>922</v>
      </c>
      <c r="E371" s="30" t="s">
        <v>923</v>
      </c>
      <c r="F371" s="16">
        <v>32.700000000000003</v>
      </c>
      <c r="G371" s="18" t="s">
        <v>34</v>
      </c>
      <c r="H371" s="15">
        <v>41.12</v>
      </c>
      <c r="I371" s="15">
        <v>41.12</v>
      </c>
      <c r="J371" s="28">
        <v>0.25</v>
      </c>
      <c r="K371" s="15">
        <f t="shared" si="27"/>
        <v>51.4</v>
      </c>
      <c r="L371" s="17">
        <f t="shared" si="28"/>
        <v>1680.7800000000002</v>
      </c>
    </row>
    <row r="372" spans="1:12" s="26" customFormat="1" ht="25.5">
      <c r="A372" s="29" t="s">
        <v>14</v>
      </c>
      <c r="B372" s="18" t="s">
        <v>924</v>
      </c>
      <c r="C372" s="18" t="s">
        <v>16</v>
      </c>
      <c r="D372" s="18" t="s">
        <v>925</v>
      </c>
      <c r="E372" s="30" t="s">
        <v>926</v>
      </c>
      <c r="F372" s="16">
        <v>281</v>
      </c>
      <c r="G372" s="18" t="s">
        <v>34</v>
      </c>
      <c r="H372" s="15">
        <v>45.84</v>
      </c>
      <c r="I372" s="15">
        <v>45.84</v>
      </c>
      <c r="J372" s="28">
        <v>0.25</v>
      </c>
      <c r="K372" s="15">
        <f t="shared" si="27"/>
        <v>57.300000000000004</v>
      </c>
      <c r="L372" s="17">
        <f t="shared" si="28"/>
        <v>16101.3</v>
      </c>
    </row>
    <row r="373" spans="1:12" s="26" customFormat="1" ht="25.5">
      <c r="A373" s="29" t="s">
        <v>14</v>
      </c>
      <c r="B373" s="18" t="s">
        <v>927</v>
      </c>
      <c r="C373" s="18" t="s">
        <v>16</v>
      </c>
      <c r="D373" s="18" t="s">
        <v>928</v>
      </c>
      <c r="E373" s="30" t="s">
        <v>929</v>
      </c>
      <c r="F373" s="16">
        <v>15.7</v>
      </c>
      <c r="G373" s="18" t="s">
        <v>34</v>
      </c>
      <c r="H373" s="15">
        <v>70.81</v>
      </c>
      <c r="I373" s="15">
        <v>70.81</v>
      </c>
      <c r="J373" s="28">
        <v>0.25</v>
      </c>
      <c r="K373" s="15">
        <f t="shared" si="27"/>
        <v>88.512500000000003</v>
      </c>
      <c r="L373" s="17">
        <f t="shared" si="28"/>
        <v>1389.607</v>
      </c>
    </row>
    <row r="374" spans="1:12" s="26" customFormat="1" ht="38.25">
      <c r="A374" s="29" t="s">
        <v>14</v>
      </c>
      <c r="B374" s="18" t="s">
        <v>930</v>
      </c>
      <c r="C374" s="18" t="s">
        <v>16</v>
      </c>
      <c r="D374" s="18" t="s">
        <v>931</v>
      </c>
      <c r="E374" s="30" t="s">
        <v>932</v>
      </c>
      <c r="F374" s="16">
        <v>48</v>
      </c>
      <c r="G374" s="18" t="s">
        <v>26</v>
      </c>
      <c r="H374" s="15">
        <v>12.25</v>
      </c>
      <c r="I374" s="15">
        <v>12.25</v>
      </c>
      <c r="J374" s="28">
        <v>0.25</v>
      </c>
      <c r="K374" s="15">
        <f t="shared" si="27"/>
        <v>15.3125</v>
      </c>
      <c r="L374" s="17">
        <f t="shared" si="28"/>
        <v>734.88</v>
      </c>
    </row>
    <row r="375" spans="1:12" s="26" customFormat="1" ht="38.25">
      <c r="A375" s="29" t="s">
        <v>14</v>
      </c>
      <c r="B375" s="18" t="s">
        <v>933</v>
      </c>
      <c r="C375" s="18" t="s">
        <v>16</v>
      </c>
      <c r="D375" s="18" t="s">
        <v>934</v>
      </c>
      <c r="E375" s="27" t="s">
        <v>935</v>
      </c>
      <c r="F375" s="18">
        <v>31</v>
      </c>
      <c r="G375" s="18" t="s">
        <v>26</v>
      </c>
      <c r="H375" s="15">
        <v>17.940000000000001</v>
      </c>
      <c r="I375" s="15">
        <v>17.940000000000001</v>
      </c>
      <c r="J375" s="28">
        <v>0.25</v>
      </c>
      <c r="K375" s="18">
        <f t="shared" si="27"/>
        <v>22.425000000000001</v>
      </c>
      <c r="L375" s="17">
        <f t="shared" si="28"/>
        <v>695.33</v>
      </c>
    </row>
    <row r="376" spans="1:12" s="26" customFormat="1" ht="38.25">
      <c r="A376" s="29" t="s">
        <v>14</v>
      </c>
      <c r="B376" s="18" t="s">
        <v>936</v>
      </c>
      <c r="C376" s="18" t="s">
        <v>16</v>
      </c>
      <c r="D376" s="18" t="s">
        <v>937</v>
      </c>
      <c r="E376" s="30" t="s">
        <v>938</v>
      </c>
      <c r="F376" s="16">
        <v>5</v>
      </c>
      <c r="G376" s="18" t="s">
        <v>26</v>
      </c>
      <c r="H376" s="15">
        <v>27.31</v>
      </c>
      <c r="I376" s="15">
        <v>27.31</v>
      </c>
      <c r="J376" s="28">
        <v>0.25</v>
      </c>
      <c r="K376" s="15">
        <f t="shared" si="27"/>
        <v>34.137499999999996</v>
      </c>
      <c r="L376" s="17">
        <f t="shared" si="28"/>
        <v>170.7</v>
      </c>
    </row>
    <row r="377" spans="1:12" s="26" customFormat="1" ht="38.25">
      <c r="A377" s="29" t="s">
        <v>14</v>
      </c>
      <c r="B377" s="18" t="s">
        <v>939</v>
      </c>
      <c r="C377" s="18" t="s">
        <v>16</v>
      </c>
      <c r="D377" s="18" t="s">
        <v>940</v>
      </c>
      <c r="E377" s="30" t="s">
        <v>941</v>
      </c>
      <c r="F377" s="16">
        <v>17</v>
      </c>
      <c r="G377" s="18" t="s">
        <v>26</v>
      </c>
      <c r="H377" s="15">
        <v>32.74</v>
      </c>
      <c r="I377" s="15">
        <v>32.74</v>
      </c>
      <c r="J377" s="28">
        <v>0.25</v>
      </c>
      <c r="K377" s="15">
        <f t="shared" si="27"/>
        <v>40.925000000000004</v>
      </c>
      <c r="L377" s="17">
        <f t="shared" si="28"/>
        <v>695.81</v>
      </c>
    </row>
    <row r="378" spans="1:12" s="26" customFormat="1" ht="38.25">
      <c r="A378" s="29" t="s">
        <v>14</v>
      </c>
      <c r="B378" s="18" t="s">
        <v>942</v>
      </c>
      <c r="C378" s="18" t="s">
        <v>16</v>
      </c>
      <c r="D378" s="18" t="s">
        <v>943</v>
      </c>
      <c r="E378" s="30" t="s">
        <v>944</v>
      </c>
      <c r="F378" s="16">
        <v>3</v>
      </c>
      <c r="G378" s="18" t="s">
        <v>26</v>
      </c>
      <c r="H378" s="15">
        <v>11.96</v>
      </c>
      <c r="I378" s="15">
        <v>11.96</v>
      </c>
      <c r="J378" s="28">
        <v>0.25</v>
      </c>
      <c r="K378" s="15">
        <f t="shared" si="27"/>
        <v>14.950000000000001</v>
      </c>
      <c r="L378" s="17">
        <f t="shared" si="28"/>
        <v>44.849999999999994</v>
      </c>
    </row>
    <row r="379" spans="1:12" s="26" customFormat="1" ht="38.25">
      <c r="A379" s="29" t="s">
        <v>14</v>
      </c>
      <c r="B379" s="18" t="s">
        <v>945</v>
      </c>
      <c r="C379" s="18" t="s">
        <v>16</v>
      </c>
      <c r="D379" s="18" t="s">
        <v>946</v>
      </c>
      <c r="E379" s="30" t="s">
        <v>947</v>
      </c>
      <c r="F379" s="16">
        <v>26</v>
      </c>
      <c r="G379" s="18" t="s">
        <v>26</v>
      </c>
      <c r="H379" s="15">
        <v>17.010000000000002</v>
      </c>
      <c r="I379" s="15">
        <v>17.010000000000002</v>
      </c>
      <c r="J379" s="28">
        <v>0.25</v>
      </c>
      <c r="K379" s="15">
        <f t="shared" si="27"/>
        <v>21.262500000000003</v>
      </c>
      <c r="L379" s="17">
        <f t="shared" si="28"/>
        <v>552.76</v>
      </c>
    </row>
    <row r="380" spans="1:12" s="26" customFormat="1" ht="38.25">
      <c r="A380" s="29" t="s">
        <v>14</v>
      </c>
      <c r="B380" s="18" t="s">
        <v>948</v>
      </c>
      <c r="C380" s="18" t="s">
        <v>16</v>
      </c>
      <c r="D380" s="18" t="s">
        <v>949</v>
      </c>
      <c r="E380" s="30" t="s">
        <v>950</v>
      </c>
      <c r="F380" s="16">
        <v>38</v>
      </c>
      <c r="G380" s="18" t="s">
        <v>26</v>
      </c>
      <c r="H380" s="15">
        <v>31.67</v>
      </c>
      <c r="I380" s="15">
        <v>31.67</v>
      </c>
      <c r="J380" s="28">
        <v>0.25</v>
      </c>
      <c r="K380" s="15">
        <f t="shared" si="27"/>
        <v>39.587500000000006</v>
      </c>
      <c r="L380" s="17">
        <f t="shared" si="28"/>
        <v>1504.42</v>
      </c>
    </row>
    <row r="381" spans="1:12" s="26" customFormat="1" ht="25.5">
      <c r="A381" s="29" t="s">
        <v>14</v>
      </c>
      <c r="B381" s="18" t="s">
        <v>951</v>
      </c>
      <c r="C381" s="18" t="s">
        <v>28</v>
      </c>
      <c r="D381" s="18" t="s">
        <v>952</v>
      </c>
      <c r="E381" s="30" t="s">
        <v>953</v>
      </c>
      <c r="F381" s="16">
        <v>26</v>
      </c>
      <c r="G381" s="18" t="s">
        <v>26</v>
      </c>
      <c r="H381" s="15">
        <v>62.42</v>
      </c>
      <c r="I381" s="15">
        <v>62.42</v>
      </c>
      <c r="J381" s="28">
        <v>0.25</v>
      </c>
      <c r="K381" s="15">
        <f t="shared" si="27"/>
        <v>78.025000000000006</v>
      </c>
      <c r="L381" s="17">
        <f t="shared" si="28"/>
        <v>2028.78</v>
      </c>
    </row>
    <row r="382" spans="1:12" s="26" customFormat="1" ht="25.5">
      <c r="A382" s="29" t="s">
        <v>14</v>
      </c>
      <c r="B382" s="18" t="s">
        <v>954</v>
      </c>
      <c r="C382" s="18" t="s">
        <v>16</v>
      </c>
      <c r="D382" s="18" t="s">
        <v>955</v>
      </c>
      <c r="E382" s="30" t="s">
        <v>956</v>
      </c>
      <c r="F382" s="16">
        <v>2</v>
      </c>
      <c r="G382" s="18" t="s">
        <v>26</v>
      </c>
      <c r="H382" s="15">
        <v>113.2</v>
      </c>
      <c r="I382" s="15">
        <v>113.2</v>
      </c>
      <c r="J382" s="28">
        <v>0.25</v>
      </c>
      <c r="K382" s="15">
        <f t="shared" si="27"/>
        <v>141.5</v>
      </c>
      <c r="L382" s="17">
        <f t="shared" si="28"/>
        <v>283</v>
      </c>
    </row>
    <row r="383" spans="1:12" s="26" customFormat="1" ht="38.25">
      <c r="A383" s="29" t="s">
        <v>14</v>
      </c>
      <c r="B383" s="18" t="s">
        <v>957</v>
      </c>
      <c r="C383" s="18" t="s">
        <v>16</v>
      </c>
      <c r="D383" s="18" t="s">
        <v>958</v>
      </c>
      <c r="E383" s="30" t="s">
        <v>959</v>
      </c>
      <c r="F383" s="16">
        <v>16</v>
      </c>
      <c r="G383" s="18" t="s">
        <v>26</v>
      </c>
      <c r="H383" s="15">
        <v>62.42</v>
      </c>
      <c r="I383" s="15">
        <v>62.42</v>
      </c>
      <c r="J383" s="28">
        <v>0.25</v>
      </c>
      <c r="K383" s="15">
        <f t="shared" si="27"/>
        <v>78.025000000000006</v>
      </c>
      <c r="L383" s="17">
        <f t="shared" si="28"/>
        <v>1248.48</v>
      </c>
    </row>
    <row r="384" spans="1:12" s="26" customFormat="1" ht="38.25">
      <c r="A384" s="29" t="s">
        <v>14</v>
      </c>
      <c r="B384" s="18" t="s">
        <v>960</v>
      </c>
      <c r="C384" s="18" t="s">
        <v>16</v>
      </c>
      <c r="D384" s="18" t="s">
        <v>961</v>
      </c>
      <c r="E384" s="30" t="s">
        <v>962</v>
      </c>
      <c r="F384" s="16">
        <v>5</v>
      </c>
      <c r="G384" s="18" t="s">
        <v>26</v>
      </c>
      <c r="H384" s="15">
        <v>23.02</v>
      </c>
      <c r="I384" s="15">
        <v>23.02</v>
      </c>
      <c r="J384" s="28">
        <v>0.25</v>
      </c>
      <c r="K384" s="15">
        <f t="shared" si="27"/>
        <v>28.774999999999999</v>
      </c>
      <c r="L384" s="17">
        <f t="shared" si="28"/>
        <v>143.9</v>
      </c>
    </row>
    <row r="385" spans="1:12" s="26" customFormat="1" ht="38.25">
      <c r="A385" s="29" t="s">
        <v>14</v>
      </c>
      <c r="B385" s="18" t="s">
        <v>963</v>
      </c>
      <c r="C385" s="18" t="s">
        <v>28</v>
      </c>
      <c r="D385" s="18" t="s">
        <v>964</v>
      </c>
      <c r="E385" s="30" t="s">
        <v>965</v>
      </c>
      <c r="F385" s="16">
        <v>7</v>
      </c>
      <c r="G385" s="18" t="s">
        <v>26</v>
      </c>
      <c r="H385" s="15">
        <v>48.11</v>
      </c>
      <c r="I385" s="15">
        <v>48.11</v>
      </c>
      <c r="J385" s="28">
        <v>0.25</v>
      </c>
      <c r="K385" s="15">
        <f t="shared" si="27"/>
        <v>60.137500000000003</v>
      </c>
      <c r="L385" s="17">
        <f t="shared" si="28"/>
        <v>420.98</v>
      </c>
    </row>
    <row r="386" spans="1:12" s="26" customFormat="1" ht="38.25">
      <c r="A386" s="29" t="s">
        <v>14</v>
      </c>
      <c r="B386" s="18" t="s">
        <v>966</v>
      </c>
      <c r="C386" s="18" t="s">
        <v>16</v>
      </c>
      <c r="D386" s="18" t="s">
        <v>967</v>
      </c>
      <c r="E386" s="30" t="s">
        <v>968</v>
      </c>
      <c r="F386" s="16">
        <v>1</v>
      </c>
      <c r="G386" s="18" t="s">
        <v>26</v>
      </c>
      <c r="H386" s="15">
        <v>48.11</v>
      </c>
      <c r="I386" s="15">
        <v>48.11</v>
      </c>
      <c r="J386" s="28">
        <v>0.25</v>
      </c>
      <c r="K386" s="15">
        <f t="shared" si="27"/>
        <v>60.137500000000003</v>
      </c>
      <c r="L386" s="17">
        <f t="shared" si="28"/>
        <v>60.14</v>
      </c>
    </row>
    <row r="387" spans="1:12" s="26" customFormat="1" ht="38.25">
      <c r="A387" s="29" t="s">
        <v>14</v>
      </c>
      <c r="B387" s="18" t="s">
        <v>969</v>
      </c>
      <c r="C387" s="18" t="s">
        <v>16</v>
      </c>
      <c r="D387" s="18" t="s">
        <v>970</v>
      </c>
      <c r="E387" s="30" t="s">
        <v>971</v>
      </c>
      <c r="F387" s="16">
        <v>3</v>
      </c>
      <c r="G387" s="18" t="s">
        <v>26</v>
      </c>
      <c r="H387" s="15">
        <v>12.58</v>
      </c>
      <c r="I387" s="15">
        <v>12.58</v>
      </c>
      <c r="J387" s="28">
        <v>0.25</v>
      </c>
      <c r="K387" s="15">
        <f t="shared" si="27"/>
        <v>15.725</v>
      </c>
      <c r="L387" s="17">
        <f t="shared" si="28"/>
        <v>47.19</v>
      </c>
    </row>
    <row r="388" spans="1:12" s="26" customFormat="1" ht="25.5">
      <c r="A388" s="29" t="s">
        <v>14</v>
      </c>
      <c r="B388" s="18" t="s">
        <v>972</v>
      </c>
      <c r="C388" s="18" t="s">
        <v>16</v>
      </c>
      <c r="D388" s="18" t="s">
        <v>973</v>
      </c>
      <c r="E388" s="30" t="s">
        <v>974</v>
      </c>
      <c r="F388" s="16">
        <v>2</v>
      </c>
      <c r="G388" s="18" t="s">
        <v>26</v>
      </c>
      <c r="H388" s="15">
        <v>25.76</v>
      </c>
      <c r="I388" s="15">
        <v>25.76</v>
      </c>
      <c r="J388" s="28">
        <v>0.25</v>
      </c>
      <c r="K388" s="15">
        <f t="shared" si="27"/>
        <v>32.200000000000003</v>
      </c>
      <c r="L388" s="17">
        <f t="shared" si="28"/>
        <v>64.400000000000006</v>
      </c>
    </row>
    <row r="389" spans="1:12" s="26" customFormat="1" ht="38.25">
      <c r="A389" s="29" t="s">
        <v>14</v>
      </c>
      <c r="B389" s="18" t="s">
        <v>975</v>
      </c>
      <c r="C389" s="18" t="s">
        <v>16</v>
      </c>
      <c r="D389" s="18" t="s">
        <v>976</v>
      </c>
      <c r="E389" s="30" t="s">
        <v>977</v>
      </c>
      <c r="F389" s="16">
        <v>48</v>
      </c>
      <c r="G389" s="18" t="s">
        <v>26</v>
      </c>
      <c r="H389" s="15">
        <v>15.7</v>
      </c>
      <c r="I389" s="15">
        <v>15.7</v>
      </c>
      <c r="J389" s="28">
        <v>0.25</v>
      </c>
      <c r="K389" s="15">
        <f t="shared" si="27"/>
        <v>19.625</v>
      </c>
      <c r="L389" s="17">
        <f t="shared" si="28"/>
        <v>942.24</v>
      </c>
    </row>
    <row r="390" spans="1:12" s="26" customFormat="1" ht="38.25">
      <c r="A390" s="29" t="s">
        <v>14</v>
      </c>
      <c r="B390" s="18" t="s">
        <v>978</v>
      </c>
      <c r="C390" s="18" t="s">
        <v>16</v>
      </c>
      <c r="D390" s="18" t="s">
        <v>979</v>
      </c>
      <c r="E390" s="30" t="s">
        <v>980</v>
      </c>
      <c r="F390" s="16">
        <v>2</v>
      </c>
      <c r="G390" s="18" t="s">
        <v>26</v>
      </c>
      <c r="H390" s="15">
        <v>27.86</v>
      </c>
      <c r="I390" s="15">
        <v>27.86</v>
      </c>
      <c r="J390" s="28">
        <v>0.25</v>
      </c>
      <c r="K390" s="15">
        <f t="shared" si="27"/>
        <v>34.825000000000003</v>
      </c>
      <c r="L390" s="17">
        <f t="shared" si="28"/>
        <v>69.66</v>
      </c>
    </row>
    <row r="391" spans="1:12" s="26" customFormat="1" ht="38.25">
      <c r="A391" s="29" t="s">
        <v>14</v>
      </c>
      <c r="B391" s="18" t="s">
        <v>981</v>
      </c>
      <c r="C391" s="18" t="s">
        <v>16</v>
      </c>
      <c r="D391" s="18" t="s">
        <v>943</v>
      </c>
      <c r="E391" s="30" t="s">
        <v>944</v>
      </c>
      <c r="F391" s="16">
        <v>45</v>
      </c>
      <c r="G391" s="18" t="s">
        <v>26</v>
      </c>
      <c r="H391" s="15">
        <v>11.96</v>
      </c>
      <c r="I391" s="15">
        <v>11.96</v>
      </c>
      <c r="J391" s="28">
        <v>0.25</v>
      </c>
      <c r="K391" s="15">
        <f t="shared" si="27"/>
        <v>14.950000000000001</v>
      </c>
      <c r="L391" s="17">
        <f t="shared" si="28"/>
        <v>672.75</v>
      </c>
    </row>
    <row r="392" spans="1:12" s="26" customFormat="1" ht="25.5">
      <c r="A392" s="29" t="s">
        <v>14</v>
      </c>
      <c r="B392" s="18" t="s">
        <v>982</v>
      </c>
      <c r="C392" s="18" t="s">
        <v>16</v>
      </c>
      <c r="D392" s="18" t="s">
        <v>983</v>
      </c>
      <c r="E392" s="30" t="s">
        <v>984</v>
      </c>
      <c r="F392" s="16">
        <v>2</v>
      </c>
      <c r="G392" s="18" t="s">
        <v>26</v>
      </c>
      <c r="H392" s="15">
        <v>37.520000000000003</v>
      </c>
      <c r="I392" s="15">
        <v>37.520000000000003</v>
      </c>
      <c r="J392" s="28">
        <v>0.25</v>
      </c>
      <c r="K392" s="15">
        <f t="shared" si="27"/>
        <v>46.900000000000006</v>
      </c>
      <c r="L392" s="17">
        <f t="shared" si="28"/>
        <v>93.8</v>
      </c>
    </row>
    <row r="393" spans="1:12" s="26" customFormat="1" ht="25.5">
      <c r="A393" s="29" t="s">
        <v>14</v>
      </c>
      <c r="B393" s="18" t="s">
        <v>985</v>
      </c>
      <c r="C393" s="18" t="s">
        <v>16</v>
      </c>
      <c r="D393" s="18" t="s">
        <v>986</v>
      </c>
      <c r="E393" s="30" t="s">
        <v>987</v>
      </c>
      <c r="F393" s="16">
        <v>6</v>
      </c>
      <c r="G393" s="18" t="s">
        <v>26</v>
      </c>
      <c r="H393" s="15">
        <v>22.13</v>
      </c>
      <c r="I393" s="15">
        <v>22.13</v>
      </c>
      <c r="J393" s="28">
        <v>0.25</v>
      </c>
      <c r="K393" s="15">
        <f t="shared" si="27"/>
        <v>27.662499999999998</v>
      </c>
      <c r="L393" s="17">
        <f t="shared" si="28"/>
        <v>165.96</v>
      </c>
    </row>
    <row r="394" spans="1:12" s="26" customFormat="1" ht="25.5">
      <c r="A394" s="29" t="s">
        <v>14</v>
      </c>
      <c r="B394" s="18" t="s">
        <v>988</v>
      </c>
      <c r="C394" s="18" t="s">
        <v>16</v>
      </c>
      <c r="D394" s="18" t="s">
        <v>989</v>
      </c>
      <c r="E394" s="30" t="s">
        <v>990</v>
      </c>
      <c r="F394" s="16">
        <v>2</v>
      </c>
      <c r="G394" s="18" t="s">
        <v>26</v>
      </c>
      <c r="H394" s="15">
        <v>20</v>
      </c>
      <c r="I394" s="15">
        <v>20</v>
      </c>
      <c r="J394" s="28">
        <v>0.25</v>
      </c>
      <c r="K394" s="15">
        <f t="shared" si="27"/>
        <v>25</v>
      </c>
      <c r="L394" s="17">
        <f t="shared" si="28"/>
        <v>50</v>
      </c>
    </row>
    <row r="395" spans="1:12" s="26" customFormat="1" ht="25.5">
      <c r="A395" s="29" t="s">
        <v>14</v>
      </c>
      <c r="B395" s="18" t="s">
        <v>991</v>
      </c>
      <c r="C395" s="18" t="s">
        <v>16</v>
      </c>
      <c r="D395" s="18" t="s">
        <v>992</v>
      </c>
      <c r="E395" s="30" t="s">
        <v>993</v>
      </c>
      <c r="F395" s="16">
        <v>4</v>
      </c>
      <c r="G395" s="18" t="s">
        <v>26</v>
      </c>
      <c r="H395" s="15">
        <v>54.32</v>
      </c>
      <c r="I395" s="15">
        <v>54.32</v>
      </c>
      <c r="J395" s="28">
        <v>0.25</v>
      </c>
      <c r="K395" s="15">
        <f t="shared" si="27"/>
        <v>67.900000000000006</v>
      </c>
      <c r="L395" s="17">
        <f t="shared" si="28"/>
        <v>271.60000000000002</v>
      </c>
    </row>
    <row r="396" spans="1:12" s="26" customFormat="1" ht="25.5">
      <c r="A396" s="29" t="s">
        <v>14</v>
      </c>
      <c r="B396" s="18" t="s">
        <v>994</v>
      </c>
      <c r="C396" s="18" t="s">
        <v>16</v>
      </c>
      <c r="D396" s="18" t="s">
        <v>995</v>
      </c>
      <c r="E396" s="30" t="s">
        <v>996</v>
      </c>
      <c r="F396" s="16">
        <v>1</v>
      </c>
      <c r="G396" s="18" t="s">
        <v>26</v>
      </c>
      <c r="H396" s="15">
        <v>114.38</v>
      </c>
      <c r="I396" s="15">
        <v>114.38</v>
      </c>
      <c r="J396" s="28">
        <v>0.25</v>
      </c>
      <c r="K396" s="15">
        <f t="shared" si="27"/>
        <v>142.97499999999999</v>
      </c>
      <c r="L396" s="17">
        <f t="shared" si="28"/>
        <v>142.97999999999999</v>
      </c>
    </row>
    <row r="397" spans="1:12" s="26" customFormat="1" ht="38.25">
      <c r="A397" s="29" t="s">
        <v>14</v>
      </c>
      <c r="B397" s="18" t="s">
        <v>997</v>
      </c>
      <c r="C397" s="18" t="s">
        <v>16</v>
      </c>
      <c r="D397" s="18" t="s">
        <v>998</v>
      </c>
      <c r="E397" s="30" t="s">
        <v>999</v>
      </c>
      <c r="F397" s="16">
        <v>34</v>
      </c>
      <c r="G397" s="18" t="s">
        <v>26</v>
      </c>
      <c r="H397" s="15">
        <v>78.069999999999993</v>
      </c>
      <c r="I397" s="15">
        <v>78.069999999999993</v>
      </c>
      <c r="J397" s="28">
        <v>0.25</v>
      </c>
      <c r="K397" s="15">
        <f t="shared" si="27"/>
        <v>97.587499999999991</v>
      </c>
      <c r="L397" s="17">
        <f t="shared" si="28"/>
        <v>3318.06</v>
      </c>
    </row>
    <row r="398" spans="1:12" s="26" customFormat="1">
      <c r="A398" s="29" t="s">
        <v>14</v>
      </c>
      <c r="B398" s="18" t="s">
        <v>1000</v>
      </c>
      <c r="C398" s="18" t="s">
        <v>28</v>
      </c>
      <c r="D398" s="18" t="s">
        <v>1001</v>
      </c>
      <c r="E398" s="30" t="s">
        <v>1002</v>
      </c>
      <c r="F398" s="16">
        <v>2</v>
      </c>
      <c r="G398" s="18" t="s">
        <v>26</v>
      </c>
      <c r="H398" s="15">
        <v>43.87</v>
      </c>
      <c r="I398" s="15">
        <v>43.87</v>
      </c>
      <c r="J398" s="28">
        <v>0.25</v>
      </c>
      <c r="K398" s="15">
        <f t="shared" si="27"/>
        <v>54.837499999999999</v>
      </c>
      <c r="L398" s="17">
        <f t="shared" si="28"/>
        <v>109.68</v>
      </c>
    </row>
    <row r="399" spans="1:12" s="26" customFormat="1" ht="38.25">
      <c r="A399" s="29" t="s">
        <v>14</v>
      </c>
      <c r="B399" s="18" t="s">
        <v>1003</v>
      </c>
      <c r="C399" s="18" t="s">
        <v>16</v>
      </c>
      <c r="D399" s="18" t="s">
        <v>905</v>
      </c>
      <c r="E399" s="30" t="s">
        <v>906</v>
      </c>
      <c r="F399" s="16">
        <v>10</v>
      </c>
      <c r="G399" s="18" t="s">
        <v>26</v>
      </c>
      <c r="H399" s="15">
        <v>561.89</v>
      </c>
      <c r="I399" s="15">
        <v>561.89</v>
      </c>
      <c r="J399" s="28">
        <v>0.25</v>
      </c>
      <c r="K399" s="15">
        <f t="shared" si="27"/>
        <v>702.36249999999995</v>
      </c>
      <c r="L399" s="17">
        <f t="shared" si="28"/>
        <v>7023.6</v>
      </c>
    </row>
    <row r="400" spans="1:12" s="26" customFormat="1" ht="25.5">
      <c r="A400" s="29" t="s">
        <v>14</v>
      </c>
      <c r="B400" s="18" t="s">
        <v>1004</v>
      </c>
      <c r="C400" s="18" t="s">
        <v>16</v>
      </c>
      <c r="D400" s="18" t="s">
        <v>1005</v>
      </c>
      <c r="E400" s="30" t="s">
        <v>1006</v>
      </c>
      <c r="F400" s="16">
        <v>5</v>
      </c>
      <c r="G400" s="18" t="s">
        <v>26</v>
      </c>
      <c r="H400" s="15">
        <v>502.74</v>
      </c>
      <c r="I400" s="15">
        <v>502.74</v>
      </c>
      <c r="J400" s="28">
        <v>0.25</v>
      </c>
      <c r="K400" s="15">
        <f t="shared" si="27"/>
        <v>628.42499999999995</v>
      </c>
      <c r="L400" s="17">
        <f t="shared" si="28"/>
        <v>3142.1499999999996</v>
      </c>
    </row>
    <row r="401" spans="1:12" s="26" customFormat="1" ht="25.5">
      <c r="A401" s="29" t="s">
        <v>14</v>
      </c>
      <c r="B401" s="18" t="s">
        <v>1007</v>
      </c>
      <c r="C401" s="18" t="s">
        <v>16</v>
      </c>
      <c r="D401" s="18" t="s">
        <v>1008</v>
      </c>
      <c r="E401" s="30" t="s">
        <v>1009</v>
      </c>
      <c r="F401" s="16">
        <v>2</v>
      </c>
      <c r="G401" s="18" t="s">
        <v>26</v>
      </c>
      <c r="H401" s="15">
        <v>11.83</v>
      </c>
      <c r="I401" s="15">
        <v>11.83</v>
      </c>
      <c r="J401" s="28">
        <v>0.25</v>
      </c>
      <c r="K401" s="15">
        <f t="shared" si="27"/>
        <v>14.7875</v>
      </c>
      <c r="L401" s="17">
        <f t="shared" si="28"/>
        <v>29.58</v>
      </c>
    </row>
    <row r="402" spans="1:12" s="26" customFormat="1" ht="38.25">
      <c r="A402" s="29" t="s">
        <v>14</v>
      </c>
      <c r="B402" s="18" t="s">
        <v>1010</v>
      </c>
      <c r="C402" s="18" t="s">
        <v>16</v>
      </c>
      <c r="D402" s="18" t="s">
        <v>1011</v>
      </c>
      <c r="E402" s="30" t="s">
        <v>1012</v>
      </c>
      <c r="F402" s="16">
        <v>1</v>
      </c>
      <c r="G402" s="18" t="s">
        <v>26</v>
      </c>
      <c r="H402" s="15">
        <v>11905.77</v>
      </c>
      <c r="I402" s="15">
        <v>11905.77</v>
      </c>
      <c r="J402" s="28">
        <v>0.25</v>
      </c>
      <c r="K402" s="15">
        <f t="shared" si="27"/>
        <v>14882.212500000001</v>
      </c>
      <c r="L402" s="17">
        <f t="shared" si="28"/>
        <v>14882.21</v>
      </c>
    </row>
    <row r="403" spans="1:12" s="26" customFormat="1" ht="38.25">
      <c r="A403" s="29" t="s">
        <v>14</v>
      </c>
      <c r="B403" s="18" t="s">
        <v>1013</v>
      </c>
      <c r="C403" s="18" t="s">
        <v>16</v>
      </c>
      <c r="D403" s="18" t="s">
        <v>1014</v>
      </c>
      <c r="E403" s="30" t="s">
        <v>1015</v>
      </c>
      <c r="F403" s="16">
        <v>2</v>
      </c>
      <c r="G403" s="18" t="s">
        <v>26</v>
      </c>
      <c r="H403" s="15">
        <v>7441.13</v>
      </c>
      <c r="I403" s="15">
        <v>7441.13</v>
      </c>
      <c r="J403" s="28">
        <v>0.25</v>
      </c>
      <c r="K403" s="15">
        <f t="shared" si="27"/>
        <v>9301.4125000000004</v>
      </c>
      <c r="L403" s="17">
        <f t="shared" si="28"/>
        <v>18602.82</v>
      </c>
    </row>
    <row r="404" spans="1:12" s="26" customFormat="1" ht="38.25">
      <c r="A404" s="29" t="s">
        <v>14</v>
      </c>
      <c r="B404" s="18" t="s">
        <v>1016</v>
      </c>
      <c r="C404" s="18" t="s">
        <v>16</v>
      </c>
      <c r="D404" s="18" t="s">
        <v>1017</v>
      </c>
      <c r="E404" s="30" t="s">
        <v>1018</v>
      </c>
      <c r="F404" s="16">
        <v>1</v>
      </c>
      <c r="G404" s="18" t="s">
        <v>26</v>
      </c>
      <c r="H404" s="15">
        <v>8649.34</v>
      </c>
      <c r="I404" s="15">
        <v>8649.34</v>
      </c>
      <c r="J404" s="28">
        <v>0.25</v>
      </c>
      <c r="K404" s="15">
        <f t="shared" si="27"/>
        <v>10811.674999999999</v>
      </c>
      <c r="L404" s="17">
        <f t="shared" si="28"/>
        <v>10811.68</v>
      </c>
    </row>
    <row r="405" spans="1:12" s="26" customFormat="1" ht="25.5">
      <c r="A405" s="29" t="s">
        <v>14</v>
      </c>
      <c r="B405" s="18" t="s">
        <v>1019</v>
      </c>
      <c r="C405" s="18" t="s">
        <v>16</v>
      </c>
      <c r="D405" s="18" t="s">
        <v>919</v>
      </c>
      <c r="E405" s="30" t="s">
        <v>920</v>
      </c>
      <c r="F405" s="16">
        <v>199.4</v>
      </c>
      <c r="G405" s="18" t="s">
        <v>34</v>
      </c>
      <c r="H405" s="15">
        <v>32.92</v>
      </c>
      <c r="I405" s="15">
        <v>32.92</v>
      </c>
      <c r="J405" s="28">
        <v>0.25</v>
      </c>
      <c r="K405" s="15">
        <f t="shared" si="27"/>
        <v>41.150000000000006</v>
      </c>
      <c r="L405" s="17">
        <f t="shared" si="28"/>
        <v>8205.31</v>
      </c>
    </row>
    <row r="406" spans="1:12" s="26" customFormat="1" ht="25.5">
      <c r="A406" s="29" t="s">
        <v>14</v>
      </c>
      <c r="B406" s="18" t="s">
        <v>1020</v>
      </c>
      <c r="C406" s="18" t="s">
        <v>16</v>
      </c>
      <c r="D406" s="18" t="s">
        <v>1021</v>
      </c>
      <c r="E406" s="30" t="s">
        <v>1022</v>
      </c>
      <c r="F406" s="16">
        <v>47.2</v>
      </c>
      <c r="G406" s="18" t="s">
        <v>34</v>
      </c>
      <c r="H406" s="15">
        <v>47.89</v>
      </c>
      <c r="I406" s="15">
        <v>47.89</v>
      </c>
      <c r="J406" s="28">
        <v>0.25</v>
      </c>
      <c r="K406" s="15">
        <f t="shared" si="27"/>
        <v>59.862499999999997</v>
      </c>
      <c r="L406" s="17">
        <f t="shared" si="28"/>
        <v>2825.3920000000003</v>
      </c>
    </row>
    <row r="407" spans="1:12" s="26" customFormat="1" ht="38.25">
      <c r="A407" s="29" t="s">
        <v>14</v>
      </c>
      <c r="B407" s="18" t="s">
        <v>1023</v>
      </c>
      <c r="C407" s="18" t="s">
        <v>16</v>
      </c>
      <c r="D407" s="18" t="s">
        <v>934</v>
      </c>
      <c r="E407" s="30" t="s">
        <v>935</v>
      </c>
      <c r="F407" s="16">
        <v>36</v>
      </c>
      <c r="G407" s="18" t="s">
        <v>26</v>
      </c>
      <c r="H407" s="15">
        <v>17.940000000000001</v>
      </c>
      <c r="I407" s="15">
        <v>17.940000000000001</v>
      </c>
      <c r="J407" s="28">
        <v>0.25</v>
      </c>
      <c r="K407" s="15">
        <f t="shared" si="27"/>
        <v>22.425000000000001</v>
      </c>
      <c r="L407" s="17">
        <f t="shared" si="28"/>
        <v>807.48</v>
      </c>
    </row>
    <row r="408" spans="1:12" s="26" customFormat="1" ht="38.25">
      <c r="A408" s="29" t="s">
        <v>14</v>
      </c>
      <c r="B408" s="18" t="s">
        <v>1024</v>
      </c>
      <c r="C408" s="18" t="s">
        <v>16</v>
      </c>
      <c r="D408" s="18" t="s">
        <v>937</v>
      </c>
      <c r="E408" s="30" t="s">
        <v>938</v>
      </c>
      <c r="F408" s="16">
        <v>2</v>
      </c>
      <c r="G408" s="18" t="s">
        <v>26</v>
      </c>
      <c r="H408" s="15">
        <v>27.31</v>
      </c>
      <c r="I408" s="15">
        <v>27.31</v>
      </c>
      <c r="J408" s="28">
        <v>0.25</v>
      </c>
      <c r="K408" s="15">
        <f t="shared" si="27"/>
        <v>34.137499999999996</v>
      </c>
      <c r="L408" s="17">
        <f t="shared" si="28"/>
        <v>68.28</v>
      </c>
    </row>
    <row r="409" spans="1:12" s="26" customFormat="1" ht="38.25">
      <c r="A409" s="29" t="s">
        <v>14</v>
      </c>
      <c r="B409" s="18" t="s">
        <v>1025</v>
      </c>
      <c r="C409" s="18" t="s">
        <v>16</v>
      </c>
      <c r="D409" s="18" t="s">
        <v>946</v>
      </c>
      <c r="E409" s="30" t="s">
        <v>947</v>
      </c>
      <c r="F409" s="16">
        <v>80</v>
      </c>
      <c r="G409" s="18" t="s">
        <v>26</v>
      </c>
      <c r="H409" s="15">
        <v>17.010000000000002</v>
      </c>
      <c r="I409" s="15">
        <v>17.010000000000002</v>
      </c>
      <c r="J409" s="28">
        <v>0.25</v>
      </c>
      <c r="K409" s="15">
        <f t="shared" si="27"/>
        <v>21.262500000000003</v>
      </c>
      <c r="L409" s="17">
        <f t="shared" si="28"/>
        <v>1700.8000000000002</v>
      </c>
    </row>
    <row r="410" spans="1:12" s="26" customFormat="1" ht="38.25">
      <c r="A410" s="29" t="s">
        <v>14</v>
      </c>
      <c r="B410" s="18" t="s">
        <v>1026</v>
      </c>
      <c r="C410" s="18" t="s">
        <v>16</v>
      </c>
      <c r="D410" s="18" t="s">
        <v>1027</v>
      </c>
      <c r="E410" s="30" t="s">
        <v>1028</v>
      </c>
      <c r="F410" s="16">
        <v>9</v>
      </c>
      <c r="G410" s="18" t="s">
        <v>26</v>
      </c>
      <c r="H410" s="15">
        <v>26.06</v>
      </c>
      <c r="I410" s="15">
        <v>26.06</v>
      </c>
      <c r="J410" s="28">
        <v>0.25</v>
      </c>
      <c r="K410" s="15">
        <f t="shared" si="27"/>
        <v>32.574999999999996</v>
      </c>
      <c r="L410" s="17">
        <f t="shared" si="28"/>
        <v>293.21999999999997</v>
      </c>
    </row>
    <row r="411" spans="1:12" s="26" customFormat="1" ht="25.5">
      <c r="A411" s="29" t="s">
        <v>14</v>
      </c>
      <c r="B411" s="18" t="s">
        <v>1029</v>
      </c>
      <c r="C411" s="18" t="s">
        <v>16</v>
      </c>
      <c r="D411" s="18" t="s">
        <v>1030</v>
      </c>
      <c r="E411" s="30" t="s">
        <v>1031</v>
      </c>
      <c r="F411" s="16">
        <v>1</v>
      </c>
      <c r="G411" s="18" t="s">
        <v>26</v>
      </c>
      <c r="H411" s="15">
        <v>72.94</v>
      </c>
      <c r="I411" s="15">
        <v>72.94</v>
      </c>
      <c r="J411" s="28">
        <v>0.25</v>
      </c>
      <c r="K411" s="15">
        <f t="shared" si="27"/>
        <v>91.174999999999997</v>
      </c>
      <c r="L411" s="17">
        <f t="shared" si="28"/>
        <v>91.18</v>
      </c>
    </row>
    <row r="412" spans="1:12" s="26" customFormat="1" ht="38.25">
      <c r="A412" s="29" t="s">
        <v>14</v>
      </c>
      <c r="B412" s="18" t="s">
        <v>1032</v>
      </c>
      <c r="C412" s="18" t="s">
        <v>16</v>
      </c>
      <c r="D412" s="18" t="s">
        <v>1033</v>
      </c>
      <c r="E412" s="30" t="s">
        <v>1034</v>
      </c>
      <c r="F412" s="16">
        <v>1</v>
      </c>
      <c r="G412" s="18" t="s">
        <v>26</v>
      </c>
      <c r="H412" s="15">
        <v>11.04</v>
      </c>
      <c r="I412" s="15">
        <v>11.04</v>
      </c>
      <c r="J412" s="28">
        <v>0.25</v>
      </c>
      <c r="K412" s="15">
        <f t="shared" si="27"/>
        <v>13.799999999999999</v>
      </c>
      <c r="L412" s="17">
        <f t="shared" si="28"/>
        <v>13.8</v>
      </c>
    </row>
    <row r="413" spans="1:12" s="26" customFormat="1" ht="25.5">
      <c r="A413" s="29" t="s">
        <v>14</v>
      </c>
      <c r="B413" s="18" t="s">
        <v>1035</v>
      </c>
      <c r="C413" s="18" t="s">
        <v>16</v>
      </c>
      <c r="D413" s="18" t="s">
        <v>986</v>
      </c>
      <c r="E413" s="30" t="s">
        <v>987</v>
      </c>
      <c r="F413" s="16">
        <v>6</v>
      </c>
      <c r="G413" s="18" t="s">
        <v>26</v>
      </c>
      <c r="H413" s="15">
        <v>22.13</v>
      </c>
      <c r="I413" s="15">
        <v>22.13</v>
      </c>
      <c r="J413" s="28">
        <v>0.25</v>
      </c>
      <c r="K413" s="15">
        <f t="shared" si="27"/>
        <v>27.662499999999998</v>
      </c>
      <c r="L413" s="17">
        <f t="shared" si="28"/>
        <v>165.96</v>
      </c>
    </row>
    <row r="414" spans="1:12" s="26" customFormat="1" ht="38.25">
      <c r="A414" s="29" t="s">
        <v>14</v>
      </c>
      <c r="B414" s="18" t="s">
        <v>1036</v>
      </c>
      <c r="C414" s="18" t="s">
        <v>16</v>
      </c>
      <c r="D414" s="18" t="s">
        <v>1037</v>
      </c>
      <c r="E414" s="30" t="s">
        <v>1038</v>
      </c>
      <c r="F414" s="16">
        <v>4</v>
      </c>
      <c r="G414" s="18" t="s">
        <v>26</v>
      </c>
      <c r="H414" s="15">
        <v>13.82</v>
      </c>
      <c r="I414" s="15">
        <v>13.82</v>
      </c>
      <c r="J414" s="28">
        <v>0.25</v>
      </c>
      <c r="K414" s="15">
        <f t="shared" si="27"/>
        <v>17.274999999999999</v>
      </c>
      <c r="L414" s="17">
        <f t="shared" si="28"/>
        <v>69.12</v>
      </c>
    </row>
    <row r="415" spans="1:12" s="26" customFormat="1" ht="38.25">
      <c r="A415" s="29" t="s">
        <v>14</v>
      </c>
      <c r="B415" s="18" t="s">
        <v>1039</v>
      </c>
      <c r="C415" s="18" t="s">
        <v>16</v>
      </c>
      <c r="D415" s="18" t="s">
        <v>1040</v>
      </c>
      <c r="E415" s="30" t="s">
        <v>1041</v>
      </c>
      <c r="F415" s="16">
        <v>4</v>
      </c>
      <c r="G415" s="18" t="s">
        <v>26</v>
      </c>
      <c r="H415" s="15">
        <v>28.37</v>
      </c>
      <c r="I415" s="15">
        <v>28.37</v>
      </c>
      <c r="J415" s="28">
        <v>0.25</v>
      </c>
      <c r="K415" s="15">
        <f t="shared" si="27"/>
        <v>35.462499999999999</v>
      </c>
      <c r="L415" s="17">
        <f t="shared" si="28"/>
        <v>141.84</v>
      </c>
    </row>
    <row r="416" spans="1:12" s="26" customFormat="1" ht="25.5">
      <c r="A416" s="29" t="s">
        <v>14</v>
      </c>
      <c r="B416" s="18" t="s">
        <v>1042</v>
      </c>
      <c r="C416" s="18" t="s">
        <v>28</v>
      </c>
      <c r="D416" s="18" t="s">
        <v>1043</v>
      </c>
      <c r="E416" s="30" t="s">
        <v>1044</v>
      </c>
      <c r="F416" s="16">
        <v>6</v>
      </c>
      <c r="G416" s="18" t="s">
        <v>26</v>
      </c>
      <c r="H416" s="15">
        <v>100.94</v>
      </c>
      <c r="I416" s="15">
        <v>100.94</v>
      </c>
      <c r="J416" s="28">
        <v>0.25</v>
      </c>
      <c r="K416" s="15">
        <f t="shared" si="27"/>
        <v>126.175</v>
      </c>
      <c r="L416" s="17">
        <f t="shared" si="28"/>
        <v>757.08</v>
      </c>
    </row>
    <row r="417" spans="1:12" s="26" customFormat="1" ht="25.5">
      <c r="A417" s="29" t="s">
        <v>14</v>
      </c>
      <c r="B417" s="18" t="s">
        <v>1045</v>
      </c>
      <c r="C417" s="18" t="s">
        <v>16</v>
      </c>
      <c r="D417" s="18" t="s">
        <v>1046</v>
      </c>
      <c r="E417" s="30" t="s">
        <v>1047</v>
      </c>
      <c r="F417" s="16">
        <v>2</v>
      </c>
      <c r="G417" s="18" t="s">
        <v>26</v>
      </c>
      <c r="H417" s="15">
        <v>100.94</v>
      </c>
      <c r="I417" s="15">
        <v>100.94</v>
      </c>
      <c r="J417" s="28">
        <v>0.25</v>
      </c>
      <c r="K417" s="15">
        <f t="shared" si="27"/>
        <v>126.175</v>
      </c>
      <c r="L417" s="17">
        <f t="shared" si="28"/>
        <v>252.36</v>
      </c>
    </row>
    <row r="418" spans="1:12" s="26" customFormat="1" ht="25.5">
      <c r="A418" s="29" t="s">
        <v>14</v>
      </c>
      <c r="B418" s="18" t="s">
        <v>1048</v>
      </c>
      <c r="C418" s="18" t="s">
        <v>16</v>
      </c>
      <c r="D418" s="18" t="s">
        <v>1049</v>
      </c>
      <c r="E418" s="30" t="s">
        <v>1050</v>
      </c>
      <c r="F418" s="16">
        <v>57</v>
      </c>
      <c r="G418" s="18" t="s">
        <v>26</v>
      </c>
      <c r="H418" s="15">
        <v>27.95</v>
      </c>
      <c r="I418" s="15">
        <v>27.95</v>
      </c>
      <c r="J418" s="28">
        <v>0.25</v>
      </c>
      <c r="K418" s="15">
        <f t="shared" si="27"/>
        <v>34.9375</v>
      </c>
      <c r="L418" s="17">
        <f t="shared" si="28"/>
        <v>1991.58</v>
      </c>
    </row>
    <row r="419" spans="1:12" s="26" customFormat="1" ht="25.5">
      <c r="A419" s="29" t="s">
        <v>14</v>
      </c>
      <c r="B419" s="18" t="s">
        <v>1051</v>
      </c>
      <c r="C419" s="18" t="s">
        <v>16</v>
      </c>
      <c r="D419" s="18" t="s">
        <v>1052</v>
      </c>
      <c r="E419" s="30" t="s">
        <v>1053</v>
      </c>
      <c r="F419" s="16">
        <v>5</v>
      </c>
      <c r="G419" s="18" t="s">
        <v>26</v>
      </c>
      <c r="H419" s="15">
        <v>62.32</v>
      </c>
      <c r="I419" s="15">
        <v>62.32</v>
      </c>
      <c r="J419" s="28">
        <v>0.25</v>
      </c>
      <c r="K419" s="15">
        <f t="shared" si="27"/>
        <v>77.900000000000006</v>
      </c>
      <c r="L419" s="17">
        <f t="shared" si="28"/>
        <v>389.5</v>
      </c>
    </row>
    <row r="420" spans="1:12" s="26" customFormat="1" ht="25.5">
      <c r="A420" s="29" t="s">
        <v>14</v>
      </c>
      <c r="B420" s="18" t="s">
        <v>1054</v>
      </c>
      <c r="C420" s="18" t="s">
        <v>28</v>
      </c>
      <c r="D420" s="18" t="s">
        <v>1055</v>
      </c>
      <c r="E420" s="30" t="s">
        <v>1056</v>
      </c>
      <c r="F420" s="16">
        <v>9</v>
      </c>
      <c r="G420" s="18" t="s">
        <v>26</v>
      </c>
      <c r="H420" s="15">
        <v>62.32</v>
      </c>
      <c r="I420" s="15">
        <v>62.32</v>
      </c>
      <c r="J420" s="28">
        <v>0.25</v>
      </c>
      <c r="K420" s="15">
        <f t="shared" si="27"/>
        <v>77.900000000000006</v>
      </c>
      <c r="L420" s="17">
        <f t="shared" si="28"/>
        <v>701.1</v>
      </c>
    </row>
    <row r="421" spans="1:12" s="26" customFormat="1">
      <c r="A421" s="31" t="s">
        <v>11</v>
      </c>
      <c r="B421" s="25" t="s">
        <v>1057</v>
      </c>
      <c r="C421" s="25"/>
      <c r="D421" s="25"/>
      <c r="E421" s="33" t="s">
        <v>1058</v>
      </c>
      <c r="F421" s="19"/>
      <c r="G421" s="25"/>
      <c r="H421" s="15"/>
      <c r="I421" s="15"/>
      <c r="J421" s="32"/>
      <c r="K421" s="20"/>
      <c r="L421" s="22">
        <f>SUBTOTAL(9,L422:L455)</f>
        <v>85892.049999999988</v>
      </c>
    </row>
    <row r="422" spans="1:12" s="26" customFormat="1" ht="25.5">
      <c r="A422" s="29" t="s">
        <v>14</v>
      </c>
      <c r="B422" s="18" t="s">
        <v>1059</v>
      </c>
      <c r="C422" s="18" t="s">
        <v>16</v>
      </c>
      <c r="D422" s="18" t="s">
        <v>1060</v>
      </c>
      <c r="E422" s="30" t="s">
        <v>1061</v>
      </c>
      <c r="F422" s="16">
        <v>18</v>
      </c>
      <c r="G422" s="18" t="s">
        <v>26</v>
      </c>
      <c r="H422" s="15">
        <v>350.11</v>
      </c>
      <c r="I422" s="15">
        <v>350.11</v>
      </c>
      <c r="J422" s="28">
        <v>0.25</v>
      </c>
      <c r="K422" s="15">
        <f t="shared" ref="K422:K455" si="29">ROUND(I422,2)+(ROUND(I422,2)*J422)</f>
        <v>437.63750000000005</v>
      </c>
      <c r="L422" s="17">
        <f t="shared" ref="L422:L455" si="30">ROUND(K422,2)*F422</f>
        <v>7877.5199999999995</v>
      </c>
    </row>
    <row r="423" spans="1:12" s="26" customFormat="1" ht="25.5">
      <c r="A423" s="29" t="s">
        <v>14</v>
      </c>
      <c r="B423" s="18" t="s">
        <v>1062</v>
      </c>
      <c r="C423" s="18" t="s">
        <v>28</v>
      </c>
      <c r="D423" s="18" t="s">
        <v>1063</v>
      </c>
      <c r="E423" s="30" t="s">
        <v>1064</v>
      </c>
      <c r="F423" s="16">
        <v>18</v>
      </c>
      <c r="G423" s="18" t="s">
        <v>26</v>
      </c>
      <c r="H423" s="15">
        <v>334.36</v>
      </c>
      <c r="I423" s="15">
        <v>334.36</v>
      </c>
      <c r="J423" s="28">
        <v>0.25</v>
      </c>
      <c r="K423" s="15">
        <f t="shared" si="29"/>
        <v>417.95000000000005</v>
      </c>
      <c r="L423" s="17">
        <f t="shared" si="30"/>
        <v>7523.0999999999995</v>
      </c>
    </row>
    <row r="424" spans="1:12" s="26" customFormat="1" ht="25.5">
      <c r="A424" s="29" t="s">
        <v>14</v>
      </c>
      <c r="B424" s="18" t="s">
        <v>1065</v>
      </c>
      <c r="C424" s="18" t="s">
        <v>16</v>
      </c>
      <c r="D424" s="18" t="s">
        <v>1066</v>
      </c>
      <c r="E424" s="30" t="s">
        <v>1067</v>
      </c>
      <c r="F424" s="16">
        <v>18</v>
      </c>
      <c r="G424" s="18" t="s">
        <v>26</v>
      </c>
      <c r="H424" s="15">
        <v>44.86</v>
      </c>
      <c r="I424" s="15">
        <v>44.86</v>
      </c>
      <c r="J424" s="28">
        <v>0.25</v>
      </c>
      <c r="K424" s="15">
        <f t="shared" si="29"/>
        <v>56.075000000000003</v>
      </c>
      <c r="L424" s="17">
        <f t="shared" si="30"/>
        <v>1009.4399999999999</v>
      </c>
    </row>
    <row r="425" spans="1:12" s="26" customFormat="1" ht="25.5">
      <c r="A425" s="29" t="s">
        <v>14</v>
      </c>
      <c r="B425" s="18" t="s">
        <v>1068</v>
      </c>
      <c r="C425" s="18" t="s">
        <v>16</v>
      </c>
      <c r="D425" s="18" t="s">
        <v>1069</v>
      </c>
      <c r="E425" s="30" t="s">
        <v>1070</v>
      </c>
      <c r="F425" s="16">
        <v>6</v>
      </c>
      <c r="G425" s="18" t="s">
        <v>26</v>
      </c>
      <c r="H425" s="15">
        <v>754.85</v>
      </c>
      <c r="I425" s="15">
        <v>754.85</v>
      </c>
      <c r="J425" s="28">
        <v>0.25</v>
      </c>
      <c r="K425" s="15">
        <f t="shared" si="29"/>
        <v>943.5625</v>
      </c>
      <c r="L425" s="17">
        <f t="shared" si="30"/>
        <v>5661.36</v>
      </c>
    </row>
    <row r="426" spans="1:12" s="26" customFormat="1">
      <c r="A426" s="29" t="s">
        <v>14</v>
      </c>
      <c r="B426" s="18" t="s">
        <v>1071</v>
      </c>
      <c r="C426" s="18" t="s">
        <v>28</v>
      </c>
      <c r="D426" s="18" t="s">
        <v>1072</v>
      </c>
      <c r="E426" s="30" t="s">
        <v>1073</v>
      </c>
      <c r="F426" s="16">
        <v>6</v>
      </c>
      <c r="G426" s="18" t="s">
        <v>26</v>
      </c>
      <c r="H426" s="15">
        <v>492.43</v>
      </c>
      <c r="I426" s="15">
        <v>492.43</v>
      </c>
      <c r="J426" s="28">
        <v>0.25</v>
      </c>
      <c r="K426" s="15">
        <f t="shared" si="29"/>
        <v>615.53750000000002</v>
      </c>
      <c r="L426" s="17">
        <f t="shared" si="30"/>
        <v>3693.24</v>
      </c>
    </row>
    <row r="427" spans="1:12" s="26" customFormat="1" ht="38.25">
      <c r="A427" s="29" t="s">
        <v>14</v>
      </c>
      <c r="B427" s="18" t="s">
        <v>1074</v>
      </c>
      <c r="C427" s="18" t="s">
        <v>16</v>
      </c>
      <c r="D427" s="18" t="s">
        <v>1075</v>
      </c>
      <c r="E427" s="30" t="s">
        <v>1076</v>
      </c>
      <c r="F427" s="16">
        <v>21</v>
      </c>
      <c r="G427" s="18" t="s">
        <v>26</v>
      </c>
      <c r="H427" s="15">
        <v>252.33</v>
      </c>
      <c r="I427" s="15">
        <v>252.33</v>
      </c>
      <c r="J427" s="28">
        <v>0.25</v>
      </c>
      <c r="K427" s="15">
        <f t="shared" si="29"/>
        <v>315.41250000000002</v>
      </c>
      <c r="L427" s="17">
        <f t="shared" si="30"/>
        <v>6623.6100000000006</v>
      </c>
    </row>
    <row r="428" spans="1:12" s="26" customFormat="1" ht="25.5">
      <c r="A428" s="29" t="s">
        <v>14</v>
      </c>
      <c r="B428" s="18" t="s">
        <v>1077</v>
      </c>
      <c r="C428" s="18" t="s">
        <v>28</v>
      </c>
      <c r="D428" s="18" t="s">
        <v>1078</v>
      </c>
      <c r="E428" s="30" t="s">
        <v>1079</v>
      </c>
      <c r="F428" s="16">
        <v>14</v>
      </c>
      <c r="G428" s="18" t="s">
        <v>26</v>
      </c>
      <c r="H428" s="15">
        <v>249.12</v>
      </c>
      <c r="I428" s="15">
        <v>249.12</v>
      </c>
      <c r="J428" s="28">
        <v>0.25</v>
      </c>
      <c r="K428" s="15">
        <f t="shared" si="29"/>
        <v>311.39999999999998</v>
      </c>
      <c r="L428" s="17">
        <f t="shared" si="30"/>
        <v>4359.5999999999995</v>
      </c>
    </row>
    <row r="429" spans="1:12" s="26" customFormat="1" ht="25.5">
      <c r="A429" s="29" t="s">
        <v>14</v>
      </c>
      <c r="B429" s="18" t="s">
        <v>1080</v>
      </c>
      <c r="C429" s="18" t="s">
        <v>28</v>
      </c>
      <c r="D429" s="18" t="s">
        <v>1081</v>
      </c>
      <c r="E429" s="30" t="s">
        <v>1082</v>
      </c>
      <c r="F429" s="16">
        <v>2</v>
      </c>
      <c r="G429" s="18" t="s">
        <v>26</v>
      </c>
      <c r="H429" s="15">
        <v>249.12</v>
      </c>
      <c r="I429" s="15">
        <v>249.12</v>
      </c>
      <c r="J429" s="28">
        <v>0.25</v>
      </c>
      <c r="K429" s="15">
        <f t="shared" si="29"/>
        <v>311.39999999999998</v>
      </c>
      <c r="L429" s="17">
        <f t="shared" si="30"/>
        <v>622.79999999999995</v>
      </c>
    </row>
    <row r="430" spans="1:12" s="26" customFormat="1" ht="25.5">
      <c r="A430" s="29" t="s">
        <v>14</v>
      </c>
      <c r="B430" s="18" t="s">
        <v>1083</v>
      </c>
      <c r="C430" s="18" t="s">
        <v>28</v>
      </c>
      <c r="D430" s="18" t="s">
        <v>1084</v>
      </c>
      <c r="E430" s="30" t="s">
        <v>1085</v>
      </c>
      <c r="F430" s="16">
        <v>3</v>
      </c>
      <c r="G430" s="18" t="s">
        <v>26</v>
      </c>
      <c r="H430" s="15">
        <v>249.12</v>
      </c>
      <c r="I430" s="15">
        <v>249.12</v>
      </c>
      <c r="J430" s="28">
        <v>0.25</v>
      </c>
      <c r="K430" s="15">
        <f t="shared" si="29"/>
        <v>311.39999999999998</v>
      </c>
      <c r="L430" s="17">
        <f t="shared" si="30"/>
        <v>934.19999999999993</v>
      </c>
    </row>
    <row r="431" spans="1:12" s="26" customFormat="1" ht="25.5">
      <c r="A431" s="29" t="s">
        <v>14</v>
      </c>
      <c r="B431" s="18" t="s">
        <v>1086</v>
      </c>
      <c r="C431" s="18" t="s">
        <v>28</v>
      </c>
      <c r="D431" s="18" t="s">
        <v>1087</v>
      </c>
      <c r="E431" s="27" t="s">
        <v>1088</v>
      </c>
      <c r="F431" s="18">
        <v>4</v>
      </c>
      <c r="G431" s="18" t="s">
        <v>26</v>
      </c>
      <c r="H431" s="15">
        <v>168.88</v>
      </c>
      <c r="I431" s="15">
        <v>168.88</v>
      </c>
      <c r="J431" s="28">
        <v>0.25</v>
      </c>
      <c r="K431" s="18">
        <f t="shared" si="29"/>
        <v>211.1</v>
      </c>
      <c r="L431" s="17">
        <f t="shared" si="30"/>
        <v>844.4</v>
      </c>
    </row>
    <row r="432" spans="1:12" s="26" customFormat="1" ht="25.5">
      <c r="A432" s="29" t="s">
        <v>14</v>
      </c>
      <c r="B432" s="18" t="s">
        <v>1089</v>
      </c>
      <c r="C432" s="18" t="s">
        <v>16</v>
      </c>
      <c r="D432" s="18" t="s">
        <v>1090</v>
      </c>
      <c r="E432" s="30" t="s">
        <v>1091</v>
      </c>
      <c r="F432" s="16">
        <v>1</v>
      </c>
      <c r="G432" s="18" t="s">
        <v>26</v>
      </c>
      <c r="H432" s="15">
        <v>168.88</v>
      </c>
      <c r="I432" s="15">
        <v>168.88</v>
      </c>
      <c r="J432" s="28">
        <v>0.25</v>
      </c>
      <c r="K432" s="15">
        <f t="shared" si="29"/>
        <v>211.1</v>
      </c>
      <c r="L432" s="17">
        <f t="shared" si="30"/>
        <v>211.1</v>
      </c>
    </row>
    <row r="433" spans="1:12" s="26" customFormat="1">
      <c r="A433" s="29" t="s">
        <v>14</v>
      </c>
      <c r="B433" s="18" t="s">
        <v>1092</v>
      </c>
      <c r="C433" s="18" t="s">
        <v>28</v>
      </c>
      <c r="D433" s="18" t="s">
        <v>1093</v>
      </c>
      <c r="E433" s="30" t="s">
        <v>1094</v>
      </c>
      <c r="F433" s="16">
        <v>2</v>
      </c>
      <c r="G433" s="18" t="s">
        <v>26</v>
      </c>
      <c r="H433" s="15">
        <v>644.03</v>
      </c>
      <c r="I433" s="15">
        <v>644.03</v>
      </c>
      <c r="J433" s="28">
        <v>0.25</v>
      </c>
      <c r="K433" s="15">
        <f t="shared" si="29"/>
        <v>805.03749999999991</v>
      </c>
      <c r="L433" s="17">
        <f t="shared" si="30"/>
        <v>1610.08</v>
      </c>
    </row>
    <row r="434" spans="1:12" s="26" customFormat="1" ht="25.5">
      <c r="A434" s="29" t="s">
        <v>14</v>
      </c>
      <c r="B434" s="18" t="s">
        <v>1095</v>
      </c>
      <c r="C434" s="18" t="s">
        <v>28</v>
      </c>
      <c r="D434" s="18" t="s">
        <v>1096</v>
      </c>
      <c r="E434" s="30" t="s">
        <v>1097</v>
      </c>
      <c r="F434" s="16">
        <v>2</v>
      </c>
      <c r="G434" s="18" t="s">
        <v>26</v>
      </c>
      <c r="H434" s="15">
        <v>833.53</v>
      </c>
      <c r="I434" s="15">
        <v>833.53</v>
      </c>
      <c r="J434" s="28">
        <v>0.25</v>
      </c>
      <c r="K434" s="15">
        <f t="shared" si="29"/>
        <v>1041.9124999999999</v>
      </c>
      <c r="L434" s="17">
        <f t="shared" si="30"/>
        <v>2083.8200000000002</v>
      </c>
    </row>
    <row r="435" spans="1:12" s="26" customFormat="1" ht="25.5">
      <c r="A435" s="29" t="s">
        <v>14</v>
      </c>
      <c r="B435" s="18" t="s">
        <v>1098</v>
      </c>
      <c r="C435" s="18" t="s">
        <v>16</v>
      </c>
      <c r="D435" s="18" t="s">
        <v>1099</v>
      </c>
      <c r="E435" s="30" t="s">
        <v>1100</v>
      </c>
      <c r="F435" s="16">
        <v>10</v>
      </c>
      <c r="G435" s="18" t="s">
        <v>26</v>
      </c>
      <c r="H435" s="15">
        <v>97.33</v>
      </c>
      <c r="I435" s="15">
        <v>97.33</v>
      </c>
      <c r="J435" s="28">
        <v>0.25</v>
      </c>
      <c r="K435" s="15">
        <f t="shared" si="29"/>
        <v>121.66249999999999</v>
      </c>
      <c r="L435" s="17">
        <f t="shared" si="30"/>
        <v>1216.5999999999999</v>
      </c>
    </row>
    <row r="436" spans="1:12" s="26" customFormat="1">
      <c r="A436" s="29" t="s">
        <v>14</v>
      </c>
      <c r="B436" s="18" t="s">
        <v>1101</v>
      </c>
      <c r="C436" s="18" t="s">
        <v>28</v>
      </c>
      <c r="D436" s="18" t="s">
        <v>1102</v>
      </c>
      <c r="E436" s="30" t="s">
        <v>1103</v>
      </c>
      <c r="F436" s="16">
        <v>2</v>
      </c>
      <c r="G436" s="18" t="s">
        <v>26</v>
      </c>
      <c r="H436" s="15">
        <v>51.48</v>
      </c>
      <c r="I436" s="15">
        <v>51.48</v>
      </c>
      <c r="J436" s="28">
        <v>0.25</v>
      </c>
      <c r="K436" s="15">
        <f t="shared" si="29"/>
        <v>64.349999999999994</v>
      </c>
      <c r="L436" s="17">
        <f t="shared" si="30"/>
        <v>128.69999999999999</v>
      </c>
    </row>
    <row r="437" spans="1:12" s="26" customFormat="1">
      <c r="A437" s="29" t="s">
        <v>14</v>
      </c>
      <c r="B437" s="18" t="s">
        <v>1104</v>
      </c>
      <c r="C437" s="18" t="s">
        <v>28</v>
      </c>
      <c r="D437" s="18" t="s">
        <v>1105</v>
      </c>
      <c r="E437" s="30" t="s">
        <v>1106</v>
      </c>
      <c r="F437" s="16">
        <v>16</v>
      </c>
      <c r="G437" s="18" t="s">
        <v>26</v>
      </c>
      <c r="H437" s="15">
        <v>70.599999999999994</v>
      </c>
      <c r="I437" s="15">
        <v>70.599999999999994</v>
      </c>
      <c r="J437" s="28">
        <v>0.25</v>
      </c>
      <c r="K437" s="15">
        <f t="shared" si="29"/>
        <v>88.25</v>
      </c>
      <c r="L437" s="17">
        <f t="shared" si="30"/>
        <v>1412</v>
      </c>
    </row>
    <row r="438" spans="1:12" s="26" customFormat="1" ht="25.5">
      <c r="A438" s="29" t="s">
        <v>14</v>
      </c>
      <c r="B438" s="18" t="s">
        <v>1107</v>
      </c>
      <c r="C438" s="18" t="s">
        <v>28</v>
      </c>
      <c r="D438" s="18" t="s">
        <v>1108</v>
      </c>
      <c r="E438" s="30" t="s">
        <v>1109</v>
      </c>
      <c r="F438" s="16">
        <v>6</v>
      </c>
      <c r="G438" s="18" t="s">
        <v>26</v>
      </c>
      <c r="H438" s="15">
        <v>155.88</v>
      </c>
      <c r="I438" s="15">
        <v>155.88</v>
      </c>
      <c r="J438" s="28">
        <v>0.25</v>
      </c>
      <c r="K438" s="15">
        <f t="shared" si="29"/>
        <v>194.85</v>
      </c>
      <c r="L438" s="17">
        <f t="shared" si="30"/>
        <v>1169.0999999999999</v>
      </c>
    </row>
    <row r="439" spans="1:12" s="26" customFormat="1">
      <c r="A439" s="29" t="s">
        <v>14</v>
      </c>
      <c r="B439" s="18" t="s">
        <v>1110</v>
      </c>
      <c r="C439" s="18" t="s">
        <v>28</v>
      </c>
      <c r="D439" s="18" t="s">
        <v>1111</v>
      </c>
      <c r="E439" s="30" t="s">
        <v>1112</v>
      </c>
      <c r="F439" s="16">
        <v>2</v>
      </c>
      <c r="G439" s="18" t="s">
        <v>26</v>
      </c>
      <c r="H439" s="15">
        <v>206.58</v>
      </c>
      <c r="I439" s="15">
        <v>206.58</v>
      </c>
      <c r="J439" s="28">
        <v>0.25</v>
      </c>
      <c r="K439" s="15">
        <f t="shared" si="29"/>
        <v>258.22500000000002</v>
      </c>
      <c r="L439" s="17">
        <f t="shared" si="30"/>
        <v>516.46</v>
      </c>
    </row>
    <row r="440" spans="1:12" s="26" customFormat="1">
      <c r="A440" s="29" t="s">
        <v>14</v>
      </c>
      <c r="B440" s="18" t="s">
        <v>1113</v>
      </c>
      <c r="C440" s="18" t="s">
        <v>28</v>
      </c>
      <c r="D440" s="18" t="s">
        <v>1114</v>
      </c>
      <c r="E440" s="30" t="s">
        <v>1115</v>
      </c>
      <c r="F440" s="16">
        <v>9</v>
      </c>
      <c r="G440" s="18" t="s">
        <v>26</v>
      </c>
      <c r="H440" s="15">
        <v>113.56</v>
      </c>
      <c r="I440" s="15">
        <v>113.56</v>
      </c>
      <c r="J440" s="28">
        <v>0.25</v>
      </c>
      <c r="K440" s="15">
        <f t="shared" si="29"/>
        <v>141.94999999999999</v>
      </c>
      <c r="L440" s="17">
        <f t="shared" si="30"/>
        <v>1277.55</v>
      </c>
    </row>
    <row r="441" spans="1:12" s="26" customFormat="1">
      <c r="A441" s="29" t="s">
        <v>14</v>
      </c>
      <c r="B441" s="18" t="s">
        <v>1116</v>
      </c>
      <c r="C441" s="18" t="s">
        <v>28</v>
      </c>
      <c r="D441" s="18" t="s">
        <v>1117</v>
      </c>
      <c r="E441" s="30" t="s">
        <v>1118</v>
      </c>
      <c r="F441" s="16">
        <v>8</v>
      </c>
      <c r="G441" s="18" t="s">
        <v>26</v>
      </c>
      <c r="H441" s="15">
        <v>101.83</v>
      </c>
      <c r="I441" s="15">
        <v>101.83</v>
      </c>
      <c r="J441" s="28">
        <v>0.25</v>
      </c>
      <c r="K441" s="15">
        <f t="shared" si="29"/>
        <v>127.28749999999999</v>
      </c>
      <c r="L441" s="17">
        <f t="shared" si="30"/>
        <v>1018.32</v>
      </c>
    </row>
    <row r="442" spans="1:12" s="26" customFormat="1" ht="25.5">
      <c r="A442" s="29" t="s">
        <v>14</v>
      </c>
      <c r="B442" s="18" t="s">
        <v>1119</v>
      </c>
      <c r="C442" s="18" t="s">
        <v>28</v>
      </c>
      <c r="D442" s="18" t="s">
        <v>1120</v>
      </c>
      <c r="E442" s="30" t="s">
        <v>1121</v>
      </c>
      <c r="F442" s="16">
        <v>22</v>
      </c>
      <c r="G442" s="18" t="s">
        <v>26</v>
      </c>
      <c r="H442" s="15">
        <v>113.56</v>
      </c>
      <c r="I442" s="15">
        <v>113.56</v>
      </c>
      <c r="J442" s="28">
        <v>0.25</v>
      </c>
      <c r="K442" s="15">
        <f t="shared" si="29"/>
        <v>141.94999999999999</v>
      </c>
      <c r="L442" s="17">
        <f t="shared" si="30"/>
        <v>3122.8999999999996</v>
      </c>
    </row>
    <row r="443" spans="1:12" s="26" customFormat="1" ht="25.5">
      <c r="A443" s="29" t="s">
        <v>14</v>
      </c>
      <c r="B443" s="18" t="s">
        <v>1122</v>
      </c>
      <c r="C443" s="18" t="s">
        <v>28</v>
      </c>
      <c r="D443" s="18" t="s">
        <v>1123</v>
      </c>
      <c r="E443" s="30" t="s">
        <v>1124</v>
      </c>
      <c r="F443" s="16">
        <v>6</v>
      </c>
      <c r="G443" s="18" t="s">
        <v>26</v>
      </c>
      <c r="H443" s="15">
        <v>275.63</v>
      </c>
      <c r="I443" s="15">
        <v>275.63</v>
      </c>
      <c r="J443" s="28">
        <v>0.25</v>
      </c>
      <c r="K443" s="15">
        <f t="shared" si="29"/>
        <v>344.53750000000002</v>
      </c>
      <c r="L443" s="17">
        <f t="shared" si="30"/>
        <v>2067.2400000000002</v>
      </c>
    </row>
    <row r="444" spans="1:12" s="26" customFormat="1" ht="25.5">
      <c r="A444" s="29" t="s">
        <v>14</v>
      </c>
      <c r="B444" s="18" t="s">
        <v>1125</v>
      </c>
      <c r="C444" s="18" t="s">
        <v>16</v>
      </c>
      <c r="D444" s="18" t="s">
        <v>1126</v>
      </c>
      <c r="E444" s="30" t="s">
        <v>1127</v>
      </c>
      <c r="F444" s="16">
        <v>19</v>
      </c>
      <c r="G444" s="18" t="s">
        <v>26</v>
      </c>
      <c r="H444" s="15">
        <v>80.069999999999993</v>
      </c>
      <c r="I444" s="15">
        <v>80.069999999999993</v>
      </c>
      <c r="J444" s="28">
        <v>0.25</v>
      </c>
      <c r="K444" s="15">
        <f t="shared" si="29"/>
        <v>100.08749999999999</v>
      </c>
      <c r="L444" s="17">
        <f t="shared" si="30"/>
        <v>1901.71</v>
      </c>
    </row>
    <row r="445" spans="1:12" s="26" customFormat="1">
      <c r="A445" s="29" t="s">
        <v>14</v>
      </c>
      <c r="B445" s="18" t="s">
        <v>1128</v>
      </c>
      <c r="C445" s="18" t="s">
        <v>28</v>
      </c>
      <c r="D445" s="18" t="s">
        <v>1129</v>
      </c>
      <c r="E445" s="30" t="s">
        <v>1130</v>
      </c>
      <c r="F445" s="16">
        <v>20</v>
      </c>
      <c r="G445" s="18" t="s">
        <v>26</v>
      </c>
      <c r="H445" s="15">
        <v>99.37</v>
      </c>
      <c r="I445" s="15">
        <v>99.37</v>
      </c>
      <c r="J445" s="28">
        <v>0.25</v>
      </c>
      <c r="K445" s="15">
        <f t="shared" si="29"/>
        <v>124.21250000000001</v>
      </c>
      <c r="L445" s="17">
        <f t="shared" si="30"/>
        <v>2484.1999999999998</v>
      </c>
    </row>
    <row r="446" spans="1:12" s="26" customFormat="1">
      <c r="A446" s="29" t="s">
        <v>14</v>
      </c>
      <c r="B446" s="18" t="s">
        <v>1131</v>
      </c>
      <c r="C446" s="18" t="s">
        <v>28</v>
      </c>
      <c r="D446" s="18" t="s">
        <v>1132</v>
      </c>
      <c r="E446" s="30" t="s">
        <v>1133</v>
      </c>
      <c r="F446" s="16">
        <v>10</v>
      </c>
      <c r="G446" s="18" t="s">
        <v>26</v>
      </c>
      <c r="H446" s="15">
        <v>54.74</v>
      </c>
      <c r="I446" s="15">
        <v>54.74</v>
      </c>
      <c r="J446" s="28">
        <v>0.25</v>
      </c>
      <c r="K446" s="15">
        <f t="shared" si="29"/>
        <v>68.424999999999997</v>
      </c>
      <c r="L446" s="17">
        <f t="shared" si="30"/>
        <v>684.30000000000007</v>
      </c>
    </row>
    <row r="447" spans="1:12" s="26" customFormat="1" ht="25.5">
      <c r="A447" s="29" t="s">
        <v>14</v>
      </c>
      <c r="B447" s="18" t="s">
        <v>1134</v>
      </c>
      <c r="C447" s="18" t="s">
        <v>16</v>
      </c>
      <c r="D447" s="18" t="s">
        <v>1135</v>
      </c>
      <c r="E447" s="30" t="s">
        <v>1136</v>
      </c>
      <c r="F447" s="16">
        <v>9</v>
      </c>
      <c r="G447" s="18" t="s">
        <v>26</v>
      </c>
      <c r="H447" s="15">
        <v>68.19</v>
      </c>
      <c r="I447" s="15">
        <v>68.19</v>
      </c>
      <c r="J447" s="28">
        <v>0.25</v>
      </c>
      <c r="K447" s="15">
        <f t="shared" si="29"/>
        <v>85.237499999999997</v>
      </c>
      <c r="L447" s="17">
        <f t="shared" si="30"/>
        <v>767.16</v>
      </c>
    </row>
    <row r="448" spans="1:12" s="26" customFormat="1" ht="25.5">
      <c r="A448" s="29" t="s">
        <v>14</v>
      </c>
      <c r="B448" s="18" t="s">
        <v>1137</v>
      </c>
      <c r="C448" s="18" t="s">
        <v>16</v>
      </c>
      <c r="D448" s="18" t="s">
        <v>1138</v>
      </c>
      <c r="E448" s="30" t="s">
        <v>1139</v>
      </c>
      <c r="F448" s="16">
        <v>19</v>
      </c>
      <c r="G448" s="18" t="s">
        <v>26</v>
      </c>
      <c r="H448" s="15">
        <v>73.430000000000007</v>
      </c>
      <c r="I448" s="15">
        <v>73.430000000000007</v>
      </c>
      <c r="J448" s="28">
        <v>0.25</v>
      </c>
      <c r="K448" s="15">
        <f t="shared" si="29"/>
        <v>91.787500000000009</v>
      </c>
      <c r="L448" s="17">
        <f t="shared" si="30"/>
        <v>1744.0100000000002</v>
      </c>
    </row>
    <row r="449" spans="1:12" s="26" customFormat="1" ht="25.5">
      <c r="A449" s="29" t="s">
        <v>14</v>
      </c>
      <c r="B449" s="18" t="s">
        <v>1140</v>
      </c>
      <c r="C449" s="18" t="s">
        <v>16</v>
      </c>
      <c r="D449" s="18" t="s">
        <v>1008</v>
      </c>
      <c r="E449" s="30" t="s">
        <v>1009</v>
      </c>
      <c r="F449" s="16">
        <v>47</v>
      </c>
      <c r="G449" s="18" t="s">
        <v>26</v>
      </c>
      <c r="H449" s="15">
        <v>11.83</v>
      </c>
      <c r="I449" s="15">
        <v>11.83</v>
      </c>
      <c r="J449" s="28">
        <v>0.25</v>
      </c>
      <c r="K449" s="15">
        <f t="shared" si="29"/>
        <v>14.7875</v>
      </c>
      <c r="L449" s="17">
        <f t="shared" si="30"/>
        <v>695.13</v>
      </c>
    </row>
    <row r="450" spans="1:12" s="26" customFormat="1" ht="25.5">
      <c r="A450" s="29" t="s">
        <v>14</v>
      </c>
      <c r="B450" s="18" t="s">
        <v>1141</v>
      </c>
      <c r="C450" s="18" t="s">
        <v>16</v>
      </c>
      <c r="D450" s="18" t="s">
        <v>1142</v>
      </c>
      <c r="E450" s="30" t="s">
        <v>1143</v>
      </c>
      <c r="F450" s="16">
        <v>39</v>
      </c>
      <c r="G450" s="18" t="s">
        <v>26</v>
      </c>
      <c r="H450" s="15">
        <v>54.85</v>
      </c>
      <c r="I450" s="15">
        <v>54.85</v>
      </c>
      <c r="J450" s="28">
        <v>0.25</v>
      </c>
      <c r="K450" s="15">
        <f t="shared" si="29"/>
        <v>68.5625</v>
      </c>
      <c r="L450" s="17">
        <f t="shared" si="30"/>
        <v>2673.84</v>
      </c>
    </row>
    <row r="451" spans="1:12" s="26" customFormat="1" ht="25.5">
      <c r="A451" s="29" t="s">
        <v>14</v>
      </c>
      <c r="B451" s="18" t="s">
        <v>1144</v>
      </c>
      <c r="C451" s="18" t="s">
        <v>16</v>
      </c>
      <c r="D451" s="18" t="s">
        <v>1145</v>
      </c>
      <c r="E451" s="30" t="s">
        <v>1146</v>
      </c>
      <c r="F451" s="16">
        <v>12</v>
      </c>
      <c r="G451" s="18" t="s">
        <v>26</v>
      </c>
      <c r="H451" s="15">
        <v>377.9</v>
      </c>
      <c r="I451" s="15">
        <v>377.9</v>
      </c>
      <c r="J451" s="28">
        <v>0.25</v>
      </c>
      <c r="K451" s="15">
        <f t="shared" si="29"/>
        <v>472.375</v>
      </c>
      <c r="L451" s="17">
        <f t="shared" si="30"/>
        <v>5668.5599999999995</v>
      </c>
    </row>
    <row r="452" spans="1:12" s="26" customFormat="1" ht="25.5">
      <c r="A452" s="29" t="s">
        <v>14</v>
      </c>
      <c r="B452" s="18" t="s">
        <v>1147</v>
      </c>
      <c r="C452" s="18" t="s">
        <v>16</v>
      </c>
      <c r="D452" s="18" t="s">
        <v>1148</v>
      </c>
      <c r="E452" s="30" t="s">
        <v>1149</v>
      </c>
      <c r="F452" s="16">
        <v>12</v>
      </c>
      <c r="G452" s="18" t="s">
        <v>26</v>
      </c>
      <c r="H452" s="15">
        <v>363.88</v>
      </c>
      <c r="I452" s="15">
        <v>363.88</v>
      </c>
      <c r="J452" s="28">
        <v>0.25</v>
      </c>
      <c r="K452" s="15">
        <f t="shared" si="29"/>
        <v>454.85</v>
      </c>
      <c r="L452" s="17">
        <f t="shared" si="30"/>
        <v>5458.2000000000007</v>
      </c>
    </row>
    <row r="453" spans="1:12" s="26" customFormat="1" ht="25.5">
      <c r="A453" s="29" t="s">
        <v>14</v>
      </c>
      <c r="B453" s="18" t="s">
        <v>1150</v>
      </c>
      <c r="C453" s="18" t="s">
        <v>28</v>
      </c>
      <c r="D453" s="18" t="s">
        <v>1151</v>
      </c>
      <c r="E453" s="30" t="s">
        <v>1152</v>
      </c>
      <c r="F453" s="16">
        <v>10</v>
      </c>
      <c r="G453" s="18" t="s">
        <v>26</v>
      </c>
      <c r="H453" s="15">
        <v>342.82</v>
      </c>
      <c r="I453" s="15">
        <v>342.82</v>
      </c>
      <c r="J453" s="28">
        <v>0.25</v>
      </c>
      <c r="K453" s="15">
        <f t="shared" si="29"/>
        <v>428.52499999999998</v>
      </c>
      <c r="L453" s="17">
        <f t="shared" si="30"/>
        <v>4285.2999999999993</v>
      </c>
    </row>
    <row r="454" spans="1:12" s="26" customFormat="1" ht="25.5">
      <c r="A454" s="29" t="s">
        <v>14</v>
      </c>
      <c r="B454" s="18" t="s">
        <v>1153</v>
      </c>
      <c r="C454" s="18" t="s">
        <v>16</v>
      </c>
      <c r="D454" s="18" t="s">
        <v>1154</v>
      </c>
      <c r="E454" s="30" t="s">
        <v>1155</v>
      </c>
      <c r="F454" s="16">
        <v>2</v>
      </c>
      <c r="G454" s="18" t="s">
        <v>26</v>
      </c>
      <c r="H454" s="15">
        <v>638.75</v>
      </c>
      <c r="I454" s="15">
        <v>638.75</v>
      </c>
      <c r="J454" s="28">
        <v>0.25</v>
      </c>
      <c r="K454" s="15">
        <f t="shared" si="29"/>
        <v>798.4375</v>
      </c>
      <c r="L454" s="17">
        <f t="shared" si="30"/>
        <v>1596.88</v>
      </c>
    </row>
    <row r="455" spans="1:12" s="26" customFormat="1" ht="25.5">
      <c r="A455" s="29" t="s">
        <v>14</v>
      </c>
      <c r="B455" s="18" t="s">
        <v>1156</v>
      </c>
      <c r="C455" s="18" t="s">
        <v>16</v>
      </c>
      <c r="D455" s="18" t="s">
        <v>1157</v>
      </c>
      <c r="E455" s="30" t="s">
        <v>1158</v>
      </c>
      <c r="F455" s="16">
        <v>2</v>
      </c>
      <c r="G455" s="18" t="s">
        <v>26</v>
      </c>
      <c r="H455" s="15">
        <v>1179.8499999999999</v>
      </c>
      <c r="I455" s="15">
        <v>1179.8499999999999</v>
      </c>
      <c r="J455" s="28">
        <v>0.25</v>
      </c>
      <c r="K455" s="15">
        <f t="shared" si="29"/>
        <v>1474.8125</v>
      </c>
      <c r="L455" s="17">
        <f t="shared" si="30"/>
        <v>2949.62</v>
      </c>
    </row>
    <row r="456" spans="1:12" s="26" customFormat="1">
      <c r="A456" s="31" t="s">
        <v>11</v>
      </c>
      <c r="B456" s="25" t="s">
        <v>1159</v>
      </c>
      <c r="C456" s="25"/>
      <c r="D456" s="25"/>
      <c r="E456" s="33" t="s">
        <v>1160</v>
      </c>
      <c r="F456" s="19"/>
      <c r="G456" s="25"/>
      <c r="H456" s="15"/>
      <c r="I456" s="15"/>
      <c r="J456" s="32"/>
      <c r="K456" s="20"/>
      <c r="L456" s="22">
        <f>SUBTOTAL(9,L457:L465)</f>
        <v>4506.4948000000004</v>
      </c>
    </row>
    <row r="457" spans="1:12" s="26" customFormat="1" ht="38.25">
      <c r="A457" s="29" t="s">
        <v>14</v>
      </c>
      <c r="B457" s="18" t="s">
        <v>1161</v>
      </c>
      <c r="C457" s="18" t="s">
        <v>16</v>
      </c>
      <c r="D457" s="18" t="s">
        <v>1162</v>
      </c>
      <c r="E457" s="30" t="s">
        <v>1163</v>
      </c>
      <c r="F457" s="16">
        <v>35.200000000000003</v>
      </c>
      <c r="G457" s="18" t="s">
        <v>34</v>
      </c>
      <c r="H457" s="15">
        <v>50.47</v>
      </c>
      <c r="I457" s="15">
        <v>50.47</v>
      </c>
      <c r="J457" s="28">
        <v>0.25</v>
      </c>
      <c r="K457" s="15">
        <f t="shared" ref="K457:K465" si="31">ROUND(I457,2)+(ROUND(I457,2)*J457)</f>
        <v>63.087499999999999</v>
      </c>
      <c r="L457" s="17">
        <f t="shared" ref="L457:L465" si="32">ROUND(K457,2)*F457</f>
        <v>2220.7680000000005</v>
      </c>
    </row>
    <row r="458" spans="1:12" s="26" customFormat="1" ht="25.5">
      <c r="A458" s="29" t="s">
        <v>14</v>
      </c>
      <c r="B458" s="18" t="s">
        <v>1164</v>
      </c>
      <c r="C458" s="18" t="s">
        <v>16</v>
      </c>
      <c r="D458" s="18" t="s">
        <v>1165</v>
      </c>
      <c r="E458" s="30" t="s">
        <v>1166</v>
      </c>
      <c r="F458" s="16">
        <v>6</v>
      </c>
      <c r="G458" s="18" t="s">
        <v>26</v>
      </c>
      <c r="H458" s="15">
        <v>50.05</v>
      </c>
      <c r="I458" s="15">
        <v>50.05</v>
      </c>
      <c r="J458" s="28">
        <v>0.25</v>
      </c>
      <c r="K458" s="15">
        <f t="shared" si="31"/>
        <v>62.5625</v>
      </c>
      <c r="L458" s="17">
        <f t="shared" si="32"/>
        <v>375.36</v>
      </c>
    </row>
    <row r="459" spans="1:12" s="26" customFormat="1" ht="25.5">
      <c r="A459" s="29" t="s">
        <v>14</v>
      </c>
      <c r="B459" s="18" t="s">
        <v>1167</v>
      </c>
      <c r="C459" s="18" t="s">
        <v>16</v>
      </c>
      <c r="D459" s="18" t="s">
        <v>1168</v>
      </c>
      <c r="E459" s="30" t="s">
        <v>1169</v>
      </c>
      <c r="F459" s="16">
        <v>4</v>
      </c>
      <c r="G459" s="18" t="s">
        <v>26</v>
      </c>
      <c r="H459" s="15">
        <v>49.54</v>
      </c>
      <c r="I459" s="15">
        <v>49.54</v>
      </c>
      <c r="J459" s="28">
        <v>0.25</v>
      </c>
      <c r="K459" s="15">
        <f t="shared" si="31"/>
        <v>61.924999999999997</v>
      </c>
      <c r="L459" s="17">
        <f t="shared" si="32"/>
        <v>247.72</v>
      </c>
    </row>
    <row r="460" spans="1:12" s="26" customFormat="1" ht="38.25">
      <c r="A460" s="29" t="s">
        <v>14</v>
      </c>
      <c r="B460" s="18" t="s">
        <v>1170</v>
      </c>
      <c r="C460" s="18" t="s">
        <v>16</v>
      </c>
      <c r="D460" s="18" t="s">
        <v>1171</v>
      </c>
      <c r="E460" s="30" t="s">
        <v>1172</v>
      </c>
      <c r="F460" s="16">
        <v>2</v>
      </c>
      <c r="G460" s="18" t="s">
        <v>26</v>
      </c>
      <c r="H460" s="15">
        <v>14.62</v>
      </c>
      <c r="I460" s="15">
        <v>14.62</v>
      </c>
      <c r="J460" s="28">
        <v>0.25</v>
      </c>
      <c r="K460" s="15">
        <f t="shared" si="31"/>
        <v>18.274999999999999</v>
      </c>
      <c r="L460" s="17">
        <f t="shared" si="32"/>
        <v>36.56</v>
      </c>
    </row>
    <row r="461" spans="1:12" s="26" customFormat="1">
      <c r="A461" s="29" t="s">
        <v>14</v>
      </c>
      <c r="B461" s="18" t="s">
        <v>1173</v>
      </c>
      <c r="C461" s="18" t="s">
        <v>28</v>
      </c>
      <c r="D461" s="18" t="s">
        <v>1174</v>
      </c>
      <c r="E461" s="30" t="s">
        <v>1175</v>
      </c>
      <c r="F461" s="16">
        <v>1</v>
      </c>
      <c r="G461" s="18" t="s">
        <v>26</v>
      </c>
      <c r="H461" s="15">
        <v>643.58000000000004</v>
      </c>
      <c r="I461" s="15">
        <v>643.58000000000004</v>
      </c>
      <c r="J461" s="28">
        <v>0.25</v>
      </c>
      <c r="K461" s="15">
        <f t="shared" si="31"/>
        <v>804.47500000000002</v>
      </c>
      <c r="L461" s="17">
        <f t="shared" si="32"/>
        <v>804.48</v>
      </c>
    </row>
    <row r="462" spans="1:12" s="26" customFormat="1" ht="25.5">
      <c r="A462" s="29" t="s">
        <v>14</v>
      </c>
      <c r="B462" s="18" t="s">
        <v>1176</v>
      </c>
      <c r="C462" s="18" t="s">
        <v>16</v>
      </c>
      <c r="D462" s="18" t="s">
        <v>1177</v>
      </c>
      <c r="E462" s="30" t="s">
        <v>1178</v>
      </c>
      <c r="F462" s="16">
        <v>2</v>
      </c>
      <c r="G462" s="18" t="s">
        <v>26</v>
      </c>
      <c r="H462" s="15">
        <v>54.07</v>
      </c>
      <c r="I462" s="15">
        <v>54.07</v>
      </c>
      <c r="J462" s="28">
        <v>0.25</v>
      </c>
      <c r="K462" s="15">
        <f t="shared" si="31"/>
        <v>67.587500000000006</v>
      </c>
      <c r="L462" s="17">
        <f t="shared" si="32"/>
        <v>135.18</v>
      </c>
    </row>
    <row r="463" spans="1:12" s="26" customFormat="1" ht="25.5">
      <c r="A463" s="29" t="s">
        <v>14</v>
      </c>
      <c r="B463" s="18" t="s">
        <v>1179</v>
      </c>
      <c r="C463" s="18" t="s">
        <v>16</v>
      </c>
      <c r="D463" s="18" t="s">
        <v>1180</v>
      </c>
      <c r="E463" s="30" t="s">
        <v>1181</v>
      </c>
      <c r="F463" s="16">
        <v>4</v>
      </c>
      <c r="G463" s="18" t="s">
        <v>26</v>
      </c>
      <c r="H463" s="15">
        <v>73.459999999999994</v>
      </c>
      <c r="I463" s="15">
        <v>73.459999999999994</v>
      </c>
      <c r="J463" s="28">
        <v>0.25</v>
      </c>
      <c r="K463" s="15">
        <f t="shared" si="31"/>
        <v>91.824999999999989</v>
      </c>
      <c r="L463" s="17">
        <f t="shared" si="32"/>
        <v>367.32</v>
      </c>
    </row>
    <row r="464" spans="1:12" s="26" customFormat="1" ht="25.5">
      <c r="A464" s="29" t="s">
        <v>14</v>
      </c>
      <c r="B464" s="18" t="s">
        <v>1182</v>
      </c>
      <c r="C464" s="18" t="s">
        <v>28</v>
      </c>
      <c r="D464" s="18" t="s">
        <v>1183</v>
      </c>
      <c r="E464" s="30" t="s">
        <v>1184</v>
      </c>
      <c r="F464" s="16">
        <v>0.46</v>
      </c>
      <c r="G464" s="18" t="s">
        <v>19</v>
      </c>
      <c r="H464" s="15">
        <v>482.06</v>
      </c>
      <c r="I464" s="15">
        <v>482.06</v>
      </c>
      <c r="J464" s="28">
        <v>0.25</v>
      </c>
      <c r="K464" s="15">
        <f t="shared" si="31"/>
        <v>602.57500000000005</v>
      </c>
      <c r="L464" s="17">
        <f t="shared" si="32"/>
        <v>277.18680000000001</v>
      </c>
    </row>
    <row r="465" spans="1:12" s="26" customFormat="1">
      <c r="A465" s="29" t="s">
        <v>14</v>
      </c>
      <c r="B465" s="18" t="s">
        <v>1185</v>
      </c>
      <c r="C465" s="18" t="s">
        <v>28</v>
      </c>
      <c r="D465" s="18" t="s">
        <v>1186</v>
      </c>
      <c r="E465" s="30" t="s">
        <v>1187</v>
      </c>
      <c r="F465" s="16">
        <v>2</v>
      </c>
      <c r="G465" s="18" t="s">
        <v>26</v>
      </c>
      <c r="H465" s="15">
        <v>16.77</v>
      </c>
      <c r="I465" s="15">
        <v>16.77</v>
      </c>
      <c r="J465" s="28">
        <v>0.25</v>
      </c>
      <c r="K465" s="15">
        <f t="shared" si="31"/>
        <v>20.962499999999999</v>
      </c>
      <c r="L465" s="17">
        <f t="shared" si="32"/>
        <v>41.92</v>
      </c>
    </row>
    <row r="466" spans="1:12" s="26" customFormat="1">
      <c r="A466" s="31" t="s">
        <v>11</v>
      </c>
      <c r="B466" s="25" t="s">
        <v>1188</v>
      </c>
      <c r="C466" s="25"/>
      <c r="D466" s="25"/>
      <c r="E466" s="33" t="s">
        <v>1189</v>
      </c>
      <c r="F466" s="19"/>
      <c r="G466" s="25"/>
      <c r="H466" s="15"/>
      <c r="I466" s="15"/>
      <c r="J466" s="32"/>
      <c r="K466" s="20"/>
      <c r="L466" s="22">
        <f>SUBTOTAL(9,L467:L492)</f>
        <v>169353.17</v>
      </c>
    </row>
    <row r="467" spans="1:12" s="26" customFormat="1" ht="25.5">
      <c r="A467" s="29" t="s">
        <v>14</v>
      </c>
      <c r="B467" s="18" t="s">
        <v>1190</v>
      </c>
      <c r="C467" s="18" t="s">
        <v>16</v>
      </c>
      <c r="D467" s="18" t="s">
        <v>1191</v>
      </c>
      <c r="E467" s="30" t="s">
        <v>1192</v>
      </c>
      <c r="F467" s="16">
        <v>25</v>
      </c>
      <c r="G467" s="18" t="s">
        <v>26</v>
      </c>
      <c r="H467" s="15">
        <v>263.77</v>
      </c>
      <c r="I467" s="15">
        <v>263.77</v>
      </c>
      <c r="J467" s="28">
        <v>0.25</v>
      </c>
      <c r="K467" s="15">
        <f t="shared" ref="K467:K492" si="33">ROUND(I467,2)+(ROUND(I467,2)*J467)</f>
        <v>329.71249999999998</v>
      </c>
      <c r="L467" s="17">
        <f t="shared" ref="L467:L492" si="34">ROUND(K467,2)*F467</f>
        <v>8242.75</v>
      </c>
    </row>
    <row r="468" spans="1:12" s="26" customFormat="1" ht="25.5">
      <c r="A468" s="29" t="s">
        <v>14</v>
      </c>
      <c r="B468" s="18" t="s">
        <v>1193</v>
      </c>
      <c r="C468" s="18" t="s">
        <v>16</v>
      </c>
      <c r="D468" s="18" t="s">
        <v>1194</v>
      </c>
      <c r="E468" s="30" t="s">
        <v>1195</v>
      </c>
      <c r="F468" s="16">
        <v>2</v>
      </c>
      <c r="G468" s="18" t="s">
        <v>26</v>
      </c>
      <c r="H468" s="15">
        <v>735.77</v>
      </c>
      <c r="I468" s="15">
        <v>735.77</v>
      </c>
      <c r="J468" s="28">
        <v>0.25</v>
      </c>
      <c r="K468" s="15">
        <f t="shared" si="33"/>
        <v>919.71249999999998</v>
      </c>
      <c r="L468" s="17">
        <f t="shared" si="34"/>
        <v>1839.42</v>
      </c>
    </row>
    <row r="469" spans="1:12" s="26" customFormat="1" ht="38.25">
      <c r="A469" s="29" t="s">
        <v>14</v>
      </c>
      <c r="B469" s="18" t="s">
        <v>1196</v>
      </c>
      <c r="C469" s="18" t="s">
        <v>16</v>
      </c>
      <c r="D469" s="18" t="s">
        <v>1197</v>
      </c>
      <c r="E469" s="30" t="s">
        <v>1198</v>
      </c>
      <c r="F469" s="16">
        <v>51</v>
      </c>
      <c r="G469" s="18" t="s">
        <v>26</v>
      </c>
      <c r="H469" s="15">
        <v>133.80000000000001</v>
      </c>
      <c r="I469" s="15">
        <v>133.80000000000001</v>
      </c>
      <c r="J469" s="28">
        <v>0.25</v>
      </c>
      <c r="K469" s="15">
        <f t="shared" si="33"/>
        <v>167.25</v>
      </c>
      <c r="L469" s="17">
        <f t="shared" si="34"/>
        <v>8529.75</v>
      </c>
    </row>
    <row r="470" spans="1:12" s="26" customFormat="1" ht="25.5">
      <c r="A470" s="29" t="s">
        <v>14</v>
      </c>
      <c r="B470" s="18" t="s">
        <v>1199</v>
      </c>
      <c r="C470" s="18" t="s">
        <v>16</v>
      </c>
      <c r="D470" s="18" t="s">
        <v>1200</v>
      </c>
      <c r="E470" s="30" t="s">
        <v>1201</v>
      </c>
      <c r="F470" s="16">
        <v>1</v>
      </c>
      <c r="G470" s="18" t="s">
        <v>26</v>
      </c>
      <c r="H470" s="15">
        <v>272.58999999999997</v>
      </c>
      <c r="I470" s="15">
        <v>272.58999999999997</v>
      </c>
      <c r="J470" s="28">
        <v>0.25</v>
      </c>
      <c r="K470" s="15">
        <f t="shared" si="33"/>
        <v>340.73749999999995</v>
      </c>
      <c r="L470" s="17">
        <f t="shared" si="34"/>
        <v>340.74</v>
      </c>
    </row>
    <row r="471" spans="1:12" s="26" customFormat="1" ht="25.5">
      <c r="A471" s="29" t="s">
        <v>14</v>
      </c>
      <c r="B471" s="18" t="s">
        <v>1202</v>
      </c>
      <c r="C471" s="18" t="s">
        <v>16</v>
      </c>
      <c r="D471" s="18" t="s">
        <v>1203</v>
      </c>
      <c r="E471" s="30" t="s">
        <v>1204</v>
      </c>
      <c r="F471" s="16">
        <v>11</v>
      </c>
      <c r="G471" s="18" t="s">
        <v>26</v>
      </c>
      <c r="H471" s="15">
        <v>103.23</v>
      </c>
      <c r="I471" s="15">
        <v>103.23</v>
      </c>
      <c r="J471" s="28">
        <v>0.25</v>
      </c>
      <c r="K471" s="15">
        <f t="shared" si="33"/>
        <v>129.03749999999999</v>
      </c>
      <c r="L471" s="17">
        <f t="shared" si="34"/>
        <v>1419.4399999999998</v>
      </c>
    </row>
    <row r="472" spans="1:12" s="26" customFormat="1" ht="38.25">
      <c r="A472" s="29" t="s">
        <v>14</v>
      </c>
      <c r="B472" s="18" t="s">
        <v>1205</v>
      </c>
      <c r="C472" s="18" t="s">
        <v>16</v>
      </c>
      <c r="D472" s="18" t="s">
        <v>1206</v>
      </c>
      <c r="E472" s="30" t="s">
        <v>1207</v>
      </c>
      <c r="F472" s="16">
        <v>329.5</v>
      </c>
      <c r="G472" s="18" t="s">
        <v>34</v>
      </c>
      <c r="H472" s="15">
        <v>144</v>
      </c>
      <c r="I472" s="15">
        <v>144</v>
      </c>
      <c r="J472" s="28">
        <v>0.25</v>
      </c>
      <c r="K472" s="15">
        <f t="shared" si="33"/>
        <v>180</v>
      </c>
      <c r="L472" s="17">
        <f t="shared" si="34"/>
        <v>59310</v>
      </c>
    </row>
    <row r="473" spans="1:12" s="26" customFormat="1" ht="25.5">
      <c r="A473" s="29" t="s">
        <v>14</v>
      </c>
      <c r="B473" s="18" t="s">
        <v>1208</v>
      </c>
      <c r="C473" s="18" t="s">
        <v>16</v>
      </c>
      <c r="D473" s="18" t="s">
        <v>1209</v>
      </c>
      <c r="E473" s="30" t="s">
        <v>1210</v>
      </c>
      <c r="F473" s="16">
        <v>15</v>
      </c>
      <c r="G473" s="18" t="s">
        <v>26</v>
      </c>
      <c r="H473" s="15">
        <v>226.52</v>
      </c>
      <c r="I473" s="15">
        <v>226.52</v>
      </c>
      <c r="J473" s="28">
        <v>0.25</v>
      </c>
      <c r="K473" s="15">
        <f t="shared" si="33"/>
        <v>283.15000000000003</v>
      </c>
      <c r="L473" s="17">
        <f t="shared" si="34"/>
        <v>4247.25</v>
      </c>
    </row>
    <row r="474" spans="1:12" s="26" customFormat="1" ht="25.5">
      <c r="A474" s="29" t="s">
        <v>14</v>
      </c>
      <c r="B474" s="18" t="s">
        <v>1211</v>
      </c>
      <c r="C474" s="18" t="s">
        <v>16</v>
      </c>
      <c r="D474" s="18" t="s">
        <v>1212</v>
      </c>
      <c r="E474" s="30" t="s">
        <v>1213</v>
      </c>
      <c r="F474" s="16">
        <v>6</v>
      </c>
      <c r="G474" s="18" t="s">
        <v>26</v>
      </c>
      <c r="H474" s="15">
        <v>231.29</v>
      </c>
      <c r="I474" s="15">
        <v>231.29</v>
      </c>
      <c r="J474" s="28">
        <v>0.25</v>
      </c>
      <c r="K474" s="15">
        <f t="shared" si="33"/>
        <v>289.11250000000001</v>
      </c>
      <c r="L474" s="17">
        <f t="shared" si="34"/>
        <v>1734.66</v>
      </c>
    </row>
    <row r="475" spans="1:12" s="26" customFormat="1" ht="38.25">
      <c r="A475" s="29" t="s">
        <v>14</v>
      </c>
      <c r="B475" s="18" t="s">
        <v>1214</v>
      </c>
      <c r="C475" s="18" t="s">
        <v>16</v>
      </c>
      <c r="D475" s="18" t="s">
        <v>700</v>
      </c>
      <c r="E475" s="30" t="s">
        <v>1711</v>
      </c>
      <c r="F475" s="16">
        <v>1</v>
      </c>
      <c r="G475" s="18" t="s">
        <v>26</v>
      </c>
      <c r="H475" s="15">
        <v>275.27</v>
      </c>
      <c r="I475" s="15">
        <v>275.27</v>
      </c>
      <c r="J475" s="28">
        <v>0.25</v>
      </c>
      <c r="K475" s="15">
        <f t="shared" si="33"/>
        <v>344.08749999999998</v>
      </c>
      <c r="L475" s="17">
        <f t="shared" si="34"/>
        <v>344.09</v>
      </c>
    </row>
    <row r="476" spans="1:12" s="26" customFormat="1" ht="25.5">
      <c r="A476" s="29" t="s">
        <v>14</v>
      </c>
      <c r="B476" s="18" t="s">
        <v>1215</v>
      </c>
      <c r="C476" s="18" t="s">
        <v>16</v>
      </c>
      <c r="D476" s="18" t="s">
        <v>1216</v>
      </c>
      <c r="E476" s="30" t="s">
        <v>1217</v>
      </c>
      <c r="F476" s="16">
        <v>5</v>
      </c>
      <c r="G476" s="18" t="s">
        <v>26</v>
      </c>
      <c r="H476" s="15">
        <v>346.85</v>
      </c>
      <c r="I476" s="15">
        <v>346.85</v>
      </c>
      <c r="J476" s="28">
        <v>0.25</v>
      </c>
      <c r="K476" s="15">
        <f t="shared" si="33"/>
        <v>433.5625</v>
      </c>
      <c r="L476" s="17">
        <f t="shared" si="34"/>
        <v>2167.8000000000002</v>
      </c>
    </row>
    <row r="477" spans="1:12" s="26" customFormat="1" ht="25.5">
      <c r="A477" s="29" t="s">
        <v>14</v>
      </c>
      <c r="B477" s="18" t="s">
        <v>1218</v>
      </c>
      <c r="C477" s="18" t="s">
        <v>16</v>
      </c>
      <c r="D477" s="18" t="s">
        <v>1219</v>
      </c>
      <c r="E477" s="30" t="s">
        <v>1220</v>
      </c>
      <c r="F477" s="16">
        <v>3</v>
      </c>
      <c r="G477" s="18" t="s">
        <v>26</v>
      </c>
      <c r="H477" s="15">
        <v>445</v>
      </c>
      <c r="I477" s="15">
        <v>445</v>
      </c>
      <c r="J477" s="28">
        <v>0.25</v>
      </c>
      <c r="K477" s="15">
        <f t="shared" si="33"/>
        <v>556.25</v>
      </c>
      <c r="L477" s="17">
        <f t="shared" si="34"/>
        <v>1668.75</v>
      </c>
    </row>
    <row r="478" spans="1:12" s="26" customFormat="1" ht="25.5">
      <c r="A478" s="29" t="s">
        <v>14</v>
      </c>
      <c r="B478" s="18" t="s">
        <v>1221</v>
      </c>
      <c r="C478" s="18" t="s">
        <v>28</v>
      </c>
      <c r="D478" s="18" t="s">
        <v>1222</v>
      </c>
      <c r="E478" s="30" t="s">
        <v>1223</v>
      </c>
      <c r="F478" s="16">
        <v>2</v>
      </c>
      <c r="G478" s="18" t="s">
        <v>26</v>
      </c>
      <c r="H478" s="15">
        <v>3928.42</v>
      </c>
      <c r="I478" s="15">
        <v>3928.42</v>
      </c>
      <c r="J478" s="28">
        <v>0.25</v>
      </c>
      <c r="K478" s="15">
        <f t="shared" si="33"/>
        <v>4910.5249999999996</v>
      </c>
      <c r="L478" s="17">
        <f t="shared" si="34"/>
        <v>9821.06</v>
      </c>
    </row>
    <row r="479" spans="1:12" s="26" customFormat="1" ht="25.5">
      <c r="A479" s="29" t="s">
        <v>14</v>
      </c>
      <c r="B479" s="18" t="s">
        <v>1224</v>
      </c>
      <c r="C479" s="18" t="s">
        <v>16</v>
      </c>
      <c r="D479" s="18" t="s">
        <v>1225</v>
      </c>
      <c r="E479" s="30" t="s">
        <v>1226</v>
      </c>
      <c r="F479" s="16">
        <v>1</v>
      </c>
      <c r="G479" s="18" t="s">
        <v>26</v>
      </c>
      <c r="H479" s="15">
        <v>171.2</v>
      </c>
      <c r="I479" s="15">
        <v>171.2</v>
      </c>
      <c r="J479" s="28">
        <v>0.25</v>
      </c>
      <c r="K479" s="15">
        <f t="shared" si="33"/>
        <v>214</v>
      </c>
      <c r="L479" s="17">
        <f t="shared" si="34"/>
        <v>214</v>
      </c>
    </row>
    <row r="480" spans="1:12" s="26" customFormat="1">
      <c r="A480" s="29" t="s">
        <v>14</v>
      </c>
      <c r="B480" s="18" t="s">
        <v>1227</v>
      </c>
      <c r="C480" s="18" t="s">
        <v>28</v>
      </c>
      <c r="D480" s="18" t="s">
        <v>1228</v>
      </c>
      <c r="E480" s="30" t="s">
        <v>1229</v>
      </c>
      <c r="F480" s="16">
        <v>1</v>
      </c>
      <c r="G480" s="18" t="s">
        <v>26</v>
      </c>
      <c r="H480" s="15">
        <v>4090.53</v>
      </c>
      <c r="I480" s="15">
        <v>4090.53</v>
      </c>
      <c r="J480" s="28">
        <v>0.25</v>
      </c>
      <c r="K480" s="15">
        <f t="shared" si="33"/>
        <v>5113.1625000000004</v>
      </c>
      <c r="L480" s="17">
        <f t="shared" si="34"/>
        <v>5113.16</v>
      </c>
    </row>
    <row r="481" spans="1:12" s="26" customFormat="1" ht="25.5">
      <c r="A481" s="29" t="s">
        <v>14</v>
      </c>
      <c r="B481" s="18" t="s">
        <v>1230</v>
      </c>
      <c r="C481" s="18" t="s">
        <v>28</v>
      </c>
      <c r="D481" s="18" t="s">
        <v>1231</v>
      </c>
      <c r="E481" s="30" t="s">
        <v>1232</v>
      </c>
      <c r="F481" s="16">
        <v>550</v>
      </c>
      <c r="G481" s="18" t="s">
        <v>34</v>
      </c>
      <c r="H481" s="15">
        <v>30.01</v>
      </c>
      <c r="I481" s="15">
        <v>30.01</v>
      </c>
      <c r="J481" s="28">
        <v>0.25</v>
      </c>
      <c r="K481" s="15">
        <f t="shared" si="33"/>
        <v>37.512500000000003</v>
      </c>
      <c r="L481" s="17">
        <f t="shared" si="34"/>
        <v>20630.5</v>
      </c>
    </row>
    <row r="482" spans="1:12" s="26" customFormat="1" ht="25.5">
      <c r="A482" s="29" t="s">
        <v>14</v>
      </c>
      <c r="B482" s="18" t="s">
        <v>1233</v>
      </c>
      <c r="C482" s="18" t="s">
        <v>16</v>
      </c>
      <c r="D482" s="18" t="s">
        <v>1234</v>
      </c>
      <c r="E482" s="30" t="s">
        <v>1235</v>
      </c>
      <c r="F482" s="16">
        <v>275</v>
      </c>
      <c r="G482" s="18" t="s">
        <v>34</v>
      </c>
      <c r="H482" s="15">
        <v>3.44</v>
      </c>
      <c r="I482" s="15">
        <v>3.44</v>
      </c>
      <c r="J482" s="28">
        <v>0.25</v>
      </c>
      <c r="K482" s="15">
        <f t="shared" si="33"/>
        <v>4.3</v>
      </c>
      <c r="L482" s="17">
        <f t="shared" si="34"/>
        <v>1182.5</v>
      </c>
    </row>
    <row r="483" spans="1:12" s="26" customFormat="1" ht="25.5">
      <c r="A483" s="29" t="s">
        <v>14</v>
      </c>
      <c r="B483" s="18" t="s">
        <v>1236</v>
      </c>
      <c r="C483" s="18" t="s">
        <v>16</v>
      </c>
      <c r="D483" s="18" t="s">
        <v>1237</v>
      </c>
      <c r="E483" s="30" t="s">
        <v>1238</v>
      </c>
      <c r="F483" s="16">
        <v>275</v>
      </c>
      <c r="G483" s="18" t="s">
        <v>34</v>
      </c>
      <c r="H483" s="15">
        <v>4.96</v>
      </c>
      <c r="I483" s="15">
        <v>4.96</v>
      </c>
      <c r="J483" s="28">
        <v>0.25</v>
      </c>
      <c r="K483" s="15">
        <f t="shared" si="33"/>
        <v>6.2</v>
      </c>
      <c r="L483" s="17">
        <f t="shared" si="34"/>
        <v>1705</v>
      </c>
    </row>
    <row r="484" spans="1:12" s="26" customFormat="1" ht="25.5">
      <c r="A484" s="29" t="s">
        <v>14</v>
      </c>
      <c r="B484" s="18" t="s">
        <v>1239</v>
      </c>
      <c r="C484" s="18" t="s">
        <v>16</v>
      </c>
      <c r="D484" s="18" t="s">
        <v>1240</v>
      </c>
      <c r="E484" s="30" t="s">
        <v>1241</v>
      </c>
      <c r="F484" s="16">
        <v>10</v>
      </c>
      <c r="G484" s="18" t="s">
        <v>26</v>
      </c>
      <c r="H484" s="15">
        <v>22.39</v>
      </c>
      <c r="I484" s="15">
        <v>22.39</v>
      </c>
      <c r="J484" s="28">
        <v>0.25</v>
      </c>
      <c r="K484" s="15">
        <f t="shared" si="33"/>
        <v>27.987500000000001</v>
      </c>
      <c r="L484" s="17">
        <f t="shared" si="34"/>
        <v>279.89999999999998</v>
      </c>
    </row>
    <row r="485" spans="1:12" s="26" customFormat="1" ht="25.5">
      <c r="A485" s="29" t="s">
        <v>14</v>
      </c>
      <c r="B485" s="18" t="s">
        <v>1242</v>
      </c>
      <c r="C485" s="18" t="s">
        <v>16</v>
      </c>
      <c r="D485" s="18" t="s">
        <v>1243</v>
      </c>
      <c r="E485" s="30" t="s">
        <v>1244</v>
      </c>
      <c r="F485" s="16">
        <v>11</v>
      </c>
      <c r="G485" s="18" t="s">
        <v>26</v>
      </c>
      <c r="H485" s="15">
        <v>25.63</v>
      </c>
      <c r="I485" s="15">
        <v>25.63</v>
      </c>
      <c r="J485" s="28">
        <v>0.25</v>
      </c>
      <c r="K485" s="15">
        <f t="shared" si="33"/>
        <v>32.037500000000001</v>
      </c>
      <c r="L485" s="17">
        <f t="shared" si="34"/>
        <v>352.44</v>
      </c>
    </row>
    <row r="486" spans="1:12" s="26" customFormat="1" ht="38.25">
      <c r="A486" s="29" t="s">
        <v>14</v>
      </c>
      <c r="B486" s="18" t="s">
        <v>1245</v>
      </c>
      <c r="C486" s="18" t="s">
        <v>16</v>
      </c>
      <c r="D486" s="18" t="s">
        <v>1246</v>
      </c>
      <c r="E486" s="30" t="s">
        <v>1247</v>
      </c>
      <c r="F486" s="16">
        <v>11</v>
      </c>
      <c r="G486" s="18" t="s">
        <v>26</v>
      </c>
      <c r="H486" s="15">
        <v>1596.1</v>
      </c>
      <c r="I486" s="15">
        <v>1596.1</v>
      </c>
      <c r="J486" s="28">
        <v>0.25</v>
      </c>
      <c r="K486" s="15">
        <f t="shared" si="33"/>
        <v>1995.125</v>
      </c>
      <c r="L486" s="17">
        <f t="shared" si="34"/>
        <v>21946.43</v>
      </c>
    </row>
    <row r="487" spans="1:12" s="26" customFormat="1" ht="25.5">
      <c r="A487" s="29" t="s">
        <v>14</v>
      </c>
      <c r="B487" s="18" t="s">
        <v>1248</v>
      </c>
      <c r="C487" s="18" t="s">
        <v>16</v>
      </c>
      <c r="D487" s="18" t="s">
        <v>1249</v>
      </c>
      <c r="E487" s="30" t="s">
        <v>1250</v>
      </c>
      <c r="F487" s="16">
        <v>1</v>
      </c>
      <c r="G487" s="18" t="s">
        <v>26</v>
      </c>
      <c r="H487" s="15">
        <v>263.31</v>
      </c>
      <c r="I487" s="15">
        <v>263.31</v>
      </c>
      <c r="J487" s="28">
        <v>0.25</v>
      </c>
      <c r="K487" s="15">
        <f t="shared" si="33"/>
        <v>329.13749999999999</v>
      </c>
      <c r="L487" s="17">
        <f t="shared" si="34"/>
        <v>329.14</v>
      </c>
    </row>
    <row r="488" spans="1:12" s="26" customFormat="1" ht="25.5">
      <c r="A488" s="29" t="s">
        <v>14</v>
      </c>
      <c r="B488" s="18" t="s">
        <v>1251</v>
      </c>
      <c r="C488" s="18" t="s">
        <v>16</v>
      </c>
      <c r="D488" s="18" t="s">
        <v>1216</v>
      </c>
      <c r="E488" s="30" t="s">
        <v>1217</v>
      </c>
      <c r="F488" s="16">
        <v>1</v>
      </c>
      <c r="G488" s="18" t="s">
        <v>26</v>
      </c>
      <c r="H488" s="15">
        <v>346.85</v>
      </c>
      <c r="I488" s="15">
        <v>346.85</v>
      </c>
      <c r="J488" s="28">
        <v>0.25</v>
      </c>
      <c r="K488" s="15">
        <f t="shared" si="33"/>
        <v>433.5625</v>
      </c>
      <c r="L488" s="17">
        <f t="shared" si="34"/>
        <v>433.56</v>
      </c>
    </row>
    <row r="489" spans="1:12" s="26" customFormat="1" ht="25.5">
      <c r="A489" s="29" t="s">
        <v>14</v>
      </c>
      <c r="B489" s="18" t="s">
        <v>1252</v>
      </c>
      <c r="C489" s="18" t="s">
        <v>16</v>
      </c>
      <c r="D489" s="18" t="s">
        <v>1253</v>
      </c>
      <c r="E489" s="30" t="s">
        <v>1254</v>
      </c>
      <c r="F489" s="16">
        <v>1</v>
      </c>
      <c r="G489" s="18" t="s">
        <v>26</v>
      </c>
      <c r="H489" s="15">
        <v>3423.29</v>
      </c>
      <c r="I489" s="15">
        <v>3423.29</v>
      </c>
      <c r="J489" s="28">
        <v>0.25</v>
      </c>
      <c r="K489" s="15">
        <f t="shared" si="33"/>
        <v>4279.1125000000002</v>
      </c>
      <c r="L489" s="17">
        <f t="shared" si="34"/>
        <v>4279.1099999999997</v>
      </c>
    </row>
    <row r="490" spans="1:12" s="26" customFormat="1" ht="25.5">
      <c r="A490" s="29" t="s">
        <v>14</v>
      </c>
      <c r="B490" s="18" t="s">
        <v>1255</v>
      </c>
      <c r="C490" s="18" t="s">
        <v>16</v>
      </c>
      <c r="D490" s="18" t="s">
        <v>1256</v>
      </c>
      <c r="E490" s="30" t="s">
        <v>1257</v>
      </c>
      <c r="F490" s="16">
        <v>80</v>
      </c>
      <c r="G490" s="18" t="s">
        <v>26</v>
      </c>
      <c r="H490" s="15">
        <v>22.72</v>
      </c>
      <c r="I490" s="15">
        <v>22.72</v>
      </c>
      <c r="J490" s="28">
        <v>0.25</v>
      </c>
      <c r="K490" s="15">
        <f t="shared" si="33"/>
        <v>28.4</v>
      </c>
      <c r="L490" s="17">
        <f t="shared" si="34"/>
        <v>2272</v>
      </c>
    </row>
    <row r="491" spans="1:12" s="26" customFormat="1">
      <c r="A491" s="29" t="s">
        <v>14</v>
      </c>
      <c r="B491" s="18" t="s">
        <v>1258</v>
      </c>
      <c r="C491" s="18" t="s">
        <v>28</v>
      </c>
      <c r="D491" s="18" t="s">
        <v>1259</v>
      </c>
      <c r="E491" s="30" t="s">
        <v>1260</v>
      </c>
      <c r="F491" s="16">
        <v>135</v>
      </c>
      <c r="G491" s="18" t="s">
        <v>26</v>
      </c>
      <c r="H491" s="15">
        <v>42.78</v>
      </c>
      <c r="I491" s="15">
        <v>42.78</v>
      </c>
      <c r="J491" s="28">
        <v>0.25</v>
      </c>
      <c r="K491" s="15">
        <f t="shared" si="33"/>
        <v>53.475000000000001</v>
      </c>
      <c r="L491" s="17">
        <f t="shared" si="34"/>
        <v>7219.7999999999993</v>
      </c>
    </row>
    <row r="492" spans="1:12" s="26" customFormat="1" ht="25.5">
      <c r="A492" s="29" t="s">
        <v>14</v>
      </c>
      <c r="B492" s="18" t="s">
        <v>1261</v>
      </c>
      <c r="C492" s="18" t="s">
        <v>16</v>
      </c>
      <c r="D492" s="18" t="s">
        <v>1262</v>
      </c>
      <c r="E492" s="30" t="s">
        <v>1263</v>
      </c>
      <c r="F492" s="16">
        <v>32</v>
      </c>
      <c r="G492" s="18" t="s">
        <v>19</v>
      </c>
      <c r="H492" s="15">
        <v>93.25</v>
      </c>
      <c r="I492" s="15">
        <v>93.25</v>
      </c>
      <c r="J492" s="28">
        <v>0.25</v>
      </c>
      <c r="K492" s="15">
        <f t="shared" si="33"/>
        <v>116.5625</v>
      </c>
      <c r="L492" s="17">
        <f t="shared" si="34"/>
        <v>3729.92</v>
      </c>
    </row>
    <row r="493" spans="1:12" s="26" customFormat="1">
      <c r="A493" s="31" t="s">
        <v>11</v>
      </c>
      <c r="B493" s="25" t="s">
        <v>1264</v>
      </c>
      <c r="C493" s="25"/>
      <c r="D493" s="25"/>
      <c r="E493" s="33" t="s">
        <v>1265</v>
      </c>
      <c r="F493" s="19"/>
      <c r="G493" s="25"/>
      <c r="H493" s="15"/>
      <c r="I493" s="15"/>
      <c r="J493" s="32"/>
      <c r="K493" s="20"/>
      <c r="L493" s="22">
        <f>SUBTOTAL(9,L494:L576)</f>
        <v>595415.91769999976</v>
      </c>
    </row>
    <row r="494" spans="1:12" s="26" customFormat="1" ht="25.5">
      <c r="A494" s="29" t="s">
        <v>14</v>
      </c>
      <c r="B494" s="18" t="s">
        <v>1266</v>
      </c>
      <c r="C494" s="18" t="s">
        <v>16</v>
      </c>
      <c r="D494" s="18" t="s">
        <v>1267</v>
      </c>
      <c r="E494" s="30" t="s">
        <v>1268</v>
      </c>
      <c r="F494" s="16">
        <v>3</v>
      </c>
      <c r="G494" s="18" t="s">
        <v>26</v>
      </c>
      <c r="H494" s="15">
        <v>187.93</v>
      </c>
      <c r="I494" s="15">
        <v>187.93</v>
      </c>
      <c r="J494" s="28">
        <v>0.25</v>
      </c>
      <c r="K494" s="15">
        <f t="shared" ref="K494:K557" si="35">ROUND(I494,2)+(ROUND(I494,2)*J494)</f>
        <v>234.91250000000002</v>
      </c>
      <c r="L494" s="17">
        <f t="shared" ref="L494:L557" si="36">ROUND(K494,2)*F494</f>
        <v>704.73</v>
      </c>
    </row>
    <row r="495" spans="1:12" s="26" customFormat="1" ht="38.25">
      <c r="A495" s="29" t="s">
        <v>14</v>
      </c>
      <c r="B495" s="18" t="s">
        <v>1269</v>
      </c>
      <c r="C495" s="18" t="s">
        <v>16</v>
      </c>
      <c r="D495" s="18" t="s">
        <v>1270</v>
      </c>
      <c r="E495" s="30" t="s">
        <v>1271</v>
      </c>
      <c r="F495" s="16">
        <v>4</v>
      </c>
      <c r="G495" s="18" t="s">
        <v>26</v>
      </c>
      <c r="H495" s="15">
        <v>876.29</v>
      </c>
      <c r="I495" s="15">
        <v>876.29</v>
      </c>
      <c r="J495" s="28">
        <v>0.25</v>
      </c>
      <c r="K495" s="15">
        <f t="shared" si="35"/>
        <v>1095.3625</v>
      </c>
      <c r="L495" s="17">
        <f t="shared" si="36"/>
        <v>4381.4399999999996</v>
      </c>
    </row>
    <row r="496" spans="1:12" s="26" customFormat="1" ht="38.25">
      <c r="A496" s="29" t="s">
        <v>14</v>
      </c>
      <c r="B496" s="18" t="s">
        <v>1272</v>
      </c>
      <c r="C496" s="18" t="s">
        <v>28</v>
      </c>
      <c r="D496" s="18" t="s">
        <v>1273</v>
      </c>
      <c r="E496" s="30" t="s">
        <v>1274</v>
      </c>
      <c r="F496" s="16">
        <v>5</v>
      </c>
      <c r="G496" s="18" t="s">
        <v>26</v>
      </c>
      <c r="H496" s="15">
        <v>2063.3000000000002</v>
      </c>
      <c r="I496" s="15">
        <v>2063.3000000000002</v>
      </c>
      <c r="J496" s="28">
        <v>0.25</v>
      </c>
      <c r="K496" s="15">
        <f t="shared" si="35"/>
        <v>2579.125</v>
      </c>
      <c r="L496" s="17">
        <f t="shared" si="36"/>
        <v>12895.650000000001</v>
      </c>
    </row>
    <row r="497" spans="1:12" s="26" customFormat="1" ht="38.25">
      <c r="A497" s="29" t="s">
        <v>14</v>
      </c>
      <c r="B497" s="18" t="s">
        <v>1275</v>
      </c>
      <c r="C497" s="18" t="s">
        <v>16</v>
      </c>
      <c r="D497" s="18" t="s">
        <v>1276</v>
      </c>
      <c r="E497" s="30" t="s">
        <v>1277</v>
      </c>
      <c r="F497" s="16">
        <v>2</v>
      </c>
      <c r="G497" s="18" t="s">
        <v>26</v>
      </c>
      <c r="H497" s="15">
        <v>508.89</v>
      </c>
      <c r="I497" s="15">
        <v>508.89</v>
      </c>
      <c r="J497" s="28">
        <v>0.25</v>
      </c>
      <c r="K497" s="15">
        <f t="shared" si="35"/>
        <v>636.11249999999995</v>
      </c>
      <c r="L497" s="17">
        <f t="shared" si="36"/>
        <v>1272.22</v>
      </c>
    </row>
    <row r="498" spans="1:12" s="26" customFormat="1" ht="38.25">
      <c r="A498" s="29" t="s">
        <v>14</v>
      </c>
      <c r="B498" s="18" t="s">
        <v>1278</v>
      </c>
      <c r="C498" s="18" t="s">
        <v>16</v>
      </c>
      <c r="D498" s="18" t="s">
        <v>1279</v>
      </c>
      <c r="E498" s="30" t="s">
        <v>1280</v>
      </c>
      <c r="F498" s="16">
        <v>2</v>
      </c>
      <c r="G498" s="18" t="s">
        <v>26</v>
      </c>
      <c r="H498" s="15">
        <v>533.26</v>
      </c>
      <c r="I498" s="15">
        <v>533.26</v>
      </c>
      <c r="J498" s="28">
        <v>0.25</v>
      </c>
      <c r="K498" s="15">
        <f t="shared" si="35"/>
        <v>666.57500000000005</v>
      </c>
      <c r="L498" s="17">
        <f t="shared" si="36"/>
        <v>1333.16</v>
      </c>
    </row>
    <row r="499" spans="1:12" s="26" customFormat="1" ht="25.5">
      <c r="A499" s="29" t="s">
        <v>14</v>
      </c>
      <c r="B499" s="18" t="s">
        <v>1281</v>
      </c>
      <c r="C499" s="18" t="s">
        <v>16</v>
      </c>
      <c r="D499" s="18" t="s">
        <v>1282</v>
      </c>
      <c r="E499" s="30" t="s">
        <v>1283</v>
      </c>
      <c r="F499" s="16">
        <v>51</v>
      </c>
      <c r="G499" s="18" t="s">
        <v>26</v>
      </c>
      <c r="H499" s="15">
        <v>11.96</v>
      </c>
      <c r="I499" s="15">
        <v>11.96</v>
      </c>
      <c r="J499" s="28">
        <v>0.25</v>
      </c>
      <c r="K499" s="15">
        <f t="shared" si="35"/>
        <v>14.950000000000001</v>
      </c>
      <c r="L499" s="17">
        <f t="shared" si="36"/>
        <v>762.44999999999993</v>
      </c>
    </row>
    <row r="500" spans="1:12" s="26" customFormat="1" ht="25.5">
      <c r="A500" s="29" t="s">
        <v>14</v>
      </c>
      <c r="B500" s="18" t="s">
        <v>1284</v>
      </c>
      <c r="C500" s="18" t="s">
        <v>16</v>
      </c>
      <c r="D500" s="18" t="s">
        <v>1285</v>
      </c>
      <c r="E500" s="30" t="s">
        <v>1286</v>
      </c>
      <c r="F500" s="16">
        <v>15</v>
      </c>
      <c r="G500" s="18" t="s">
        <v>26</v>
      </c>
      <c r="H500" s="15">
        <v>12.78</v>
      </c>
      <c r="I500" s="15">
        <v>12.78</v>
      </c>
      <c r="J500" s="28">
        <v>0.25</v>
      </c>
      <c r="K500" s="15">
        <f t="shared" si="35"/>
        <v>15.975</v>
      </c>
      <c r="L500" s="17">
        <f t="shared" si="36"/>
        <v>239.70000000000002</v>
      </c>
    </row>
    <row r="501" spans="1:12" s="26" customFormat="1" ht="25.5">
      <c r="A501" s="29" t="s">
        <v>14</v>
      </c>
      <c r="B501" s="18" t="s">
        <v>1287</v>
      </c>
      <c r="C501" s="18" t="s">
        <v>16</v>
      </c>
      <c r="D501" s="18" t="s">
        <v>1288</v>
      </c>
      <c r="E501" s="30" t="s">
        <v>1289</v>
      </c>
      <c r="F501" s="16">
        <v>4</v>
      </c>
      <c r="G501" s="18" t="s">
        <v>26</v>
      </c>
      <c r="H501" s="15">
        <v>14.37</v>
      </c>
      <c r="I501" s="15">
        <v>14.37</v>
      </c>
      <c r="J501" s="28">
        <v>0.25</v>
      </c>
      <c r="K501" s="15">
        <f t="shared" si="35"/>
        <v>17.962499999999999</v>
      </c>
      <c r="L501" s="17">
        <f t="shared" si="36"/>
        <v>71.84</v>
      </c>
    </row>
    <row r="502" spans="1:12" s="26" customFormat="1" ht="25.5">
      <c r="A502" s="29" t="s">
        <v>14</v>
      </c>
      <c r="B502" s="18" t="s">
        <v>1290</v>
      </c>
      <c r="C502" s="18" t="s">
        <v>16</v>
      </c>
      <c r="D502" s="18" t="s">
        <v>1291</v>
      </c>
      <c r="E502" s="30" t="s">
        <v>1292</v>
      </c>
      <c r="F502" s="16">
        <v>10</v>
      </c>
      <c r="G502" s="18" t="s">
        <v>26</v>
      </c>
      <c r="H502" s="15">
        <v>70.03</v>
      </c>
      <c r="I502" s="15">
        <v>70.03</v>
      </c>
      <c r="J502" s="28">
        <v>0.25</v>
      </c>
      <c r="K502" s="15">
        <f t="shared" si="35"/>
        <v>87.537499999999994</v>
      </c>
      <c r="L502" s="17">
        <f t="shared" si="36"/>
        <v>875.40000000000009</v>
      </c>
    </row>
    <row r="503" spans="1:12" s="26" customFormat="1" ht="25.5">
      <c r="A503" s="29" t="s">
        <v>14</v>
      </c>
      <c r="B503" s="18" t="s">
        <v>1293</v>
      </c>
      <c r="C503" s="18" t="s">
        <v>16</v>
      </c>
      <c r="D503" s="18" t="s">
        <v>1294</v>
      </c>
      <c r="E503" s="30" t="s">
        <v>1295</v>
      </c>
      <c r="F503" s="16">
        <v>3</v>
      </c>
      <c r="G503" s="18" t="s">
        <v>26</v>
      </c>
      <c r="H503" s="15">
        <v>165.56</v>
      </c>
      <c r="I503" s="15">
        <v>165.56</v>
      </c>
      <c r="J503" s="28">
        <v>0.25</v>
      </c>
      <c r="K503" s="15">
        <f t="shared" si="35"/>
        <v>206.95</v>
      </c>
      <c r="L503" s="17">
        <f t="shared" si="36"/>
        <v>620.84999999999991</v>
      </c>
    </row>
    <row r="504" spans="1:12" s="26" customFormat="1" ht="25.5">
      <c r="A504" s="29" t="s">
        <v>14</v>
      </c>
      <c r="B504" s="18" t="s">
        <v>1296</v>
      </c>
      <c r="C504" s="18" t="s">
        <v>16</v>
      </c>
      <c r="D504" s="18" t="s">
        <v>1297</v>
      </c>
      <c r="E504" s="30" t="s">
        <v>1298</v>
      </c>
      <c r="F504" s="16">
        <v>26</v>
      </c>
      <c r="G504" s="18" t="s">
        <v>26</v>
      </c>
      <c r="H504" s="15">
        <v>57.26</v>
      </c>
      <c r="I504" s="15">
        <v>57.26</v>
      </c>
      <c r="J504" s="28">
        <v>0.25</v>
      </c>
      <c r="K504" s="15">
        <f t="shared" si="35"/>
        <v>71.575000000000003</v>
      </c>
      <c r="L504" s="17">
        <f t="shared" si="36"/>
        <v>1861.08</v>
      </c>
    </row>
    <row r="505" spans="1:12" s="26" customFormat="1" ht="25.5">
      <c r="A505" s="29" t="s">
        <v>14</v>
      </c>
      <c r="B505" s="18" t="s">
        <v>1299</v>
      </c>
      <c r="C505" s="18" t="s">
        <v>16</v>
      </c>
      <c r="D505" s="18" t="s">
        <v>1300</v>
      </c>
      <c r="E505" s="30" t="s">
        <v>1301</v>
      </c>
      <c r="F505" s="16">
        <v>1</v>
      </c>
      <c r="G505" s="18" t="s">
        <v>26</v>
      </c>
      <c r="H505" s="15">
        <v>60.42</v>
      </c>
      <c r="I505" s="15">
        <v>60.42</v>
      </c>
      <c r="J505" s="28">
        <v>0.25</v>
      </c>
      <c r="K505" s="15">
        <f t="shared" si="35"/>
        <v>75.525000000000006</v>
      </c>
      <c r="L505" s="17">
        <f t="shared" si="36"/>
        <v>75.53</v>
      </c>
    </row>
    <row r="506" spans="1:12" s="26" customFormat="1" ht="25.5">
      <c r="A506" s="29" t="s">
        <v>14</v>
      </c>
      <c r="B506" s="18" t="s">
        <v>1302</v>
      </c>
      <c r="C506" s="18" t="s">
        <v>16</v>
      </c>
      <c r="D506" s="18" t="s">
        <v>1303</v>
      </c>
      <c r="E506" s="30" t="s">
        <v>1304</v>
      </c>
      <c r="F506" s="16">
        <v>12</v>
      </c>
      <c r="G506" s="18" t="s">
        <v>26</v>
      </c>
      <c r="H506" s="15">
        <v>60.42</v>
      </c>
      <c r="I506" s="15">
        <v>60.42</v>
      </c>
      <c r="J506" s="28">
        <v>0.25</v>
      </c>
      <c r="K506" s="15">
        <f t="shared" si="35"/>
        <v>75.525000000000006</v>
      </c>
      <c r="L506" s="17">
        <f t="shared" si="36"/>
        <v>906.36</v>
      </c>
    </row>
    <row r="507" spans="1:12" s="26" customFormat="1" ht="25.5">
      <c r="A507" s="29" t="s">
        <v>14</v>
      </c>
      <c r="B507" s="18" t="s">
        <v>1305</v>
      </c>
      <c r="C507" s="18" t="s">
        <v>16</v>
      </c>
      <c r="D507" s="18" t="s">
        <v>1306</v>
      </c>
      <c r="E507" s="30" t="s">
        <v>1307</v>
      </c>
      <c r="F507" s="16">
        <v>2</v>
      </c>
      <c r="G507" s="18" t="s">
        <v>26</v>
      </c>
      <c r="H507" s="15">
        <v>64.33</v>
      </c>
      <c r="I507" s="15">
        <v>64.33</v>
      </c>
      <c r="J507" s="28">
        <v>0.25</v>
      </c>
      <c r="K507" s="15">
        <f t="shared" si="35"/>
        <v>80.412499999999994</v>
      </c>
      <c r="L507" s="17">
        <f t="shared" si="36"/>
        <v>160.82</v>
      </c>
    </row>
    <row r="508" spans="1:12" s="26" customFormat="1" ht="25.5">
      <c r="A508" s="29" t="s">
        <v>14</v>
      </c>
      <c r="B508" s="18" t="s">
        <v>1308</v>
      </c>
      <c r="C508" s="18" t="s">
        <v>16</v>
      </c>
      <c r="D508" s="18" t="s">
        <v>1309</v>
      </c>
      <c r="E508" s="30" t="s">
        <v>1310</v>
      </c>
      <c r="F508" s="16">
        <v>2</v>
      </c>
      <c r="G508" s="18" t="s">
        <v>26</v>
      </c>
      <c r="H508" s="15">
        <v>69.739999999999995</v>
      </c>
      <c r="I508" s="15">
        <v>69.739999999999995</v>
      </c>
      <c r="J508" s="28">
        <v>0.25</v>
      </c>
      <c r="K508" s="15">
        <f t="shared" si="35"/>
        <v>87.174999999999997</v>
      </c>
      <c r="L508" s="17">
        <f t="shared" si="36"/>
        <v>174.36</v>
      </c>
    </row>
    <row r="509" spans="1:12" s="26" customFormat="1" ht="25.5">
      <c r="A509" s="29" t="s">
        <v>14</v>
      </c>
      <c r="B509" s="18" t="s">
        <v>1311</v>
      </c>
      <c r="C509" s="18" t="s">
        <v>16</v>
      </c>
      <c r="D509" s="18" t="s">
        <v>1312</v>
      </c>
      <c r="E509" s="30" t="s">
        <v>1313</v>
      </c>
      <c r="F509" s="16">
        <v>2</v>
      </c>
      <c r="G509" s="18" t="s">
        <v>26</v>
      </c>
      <c r="H509" s="15">
        <v>77.66</v>
      </c>
      <c r="I509" s="15">
        <v>77.66</v>
      </c>
      <c r="J509" s="28">
        <v>0.25</v>
      </c>
      <c r="K509" s="15">
        <f t="shared" si="35"/>
        <v>97.074999999999989</v>
      </c>
      <c r="L509" s="17">
        <f t="shared" si="36"/>
        <v>194.16</v>
      </c>
    </row>
    <row r="510" spans="1:12" s="26" customFormat="1" ht="25.5">
      <c r="A510" s="29" t="s">
        <v>14</v>
      </c>
      <c r="B510" s="18" t="s">
        <v>1314</v>
      </c>
      <c r="C510" s="18" t="s">
        <v>16</v>
      </c>
      <c r="D510" s="18" t="s">
        <v>1315</v>
      </c>
      <c r="E510" s="30" t="s">
        <v>1316</v>
      </c>
      <c r="F510" s="16">
        <v>4</v>
      </c>
      <c r="G510" s="18" t="s">
        <v>26</v>
      </c>
      <c r="H510" s="15">
        <v>431.73</v>
      </c>
      <c r="I510" s="15">
        <v>431.73</v>
      </c>
      <c r="J510" s="28">
        <v>0.25</v>
      </c>
      <c r="K510" s="15">
        <f t="shared" si="35"/>
        <v>539.66250000000002</v>
      </c>
      <c r="L510" s="17">
        <f t="shared" si="36"/>
        <v>2158.64</v>
      </c>
    </row>
    <row r="511" spans="1:12" s="26" customFormat="1" ht="25.5">
      <c r="A511" s="29" t="s">
        <v>14</v>
      </c>
      <c r="B511" s="18" t="s">
        <v>1317</v>
      </c>
      <c r="C511" s="18" t="s">
        <v>16</v>
      </c>
      <c r="D511" s="18" t="s">
        <v>1318</v>
      </c>
      <c r="E511" s="30" t="s">
        <v>1319</v>
      </c>
      <c r="F511" s="16">
        <v>2</v>
      </c>
      <c r="G511" s="18" t="s">
        <v>26</v>
      </c>
      <c r="H511" s="15">
        <v>994.73</v>
      </c>
      <c r="I511" s="15">
        <v>994.73</v>
      </c>
      <c r="J511" s="28">
        <v>0.25</v>
      </c>
      <c r="K511" s="15">
        <f t="shared" si="35"/>
        <v>1243.4124999999999</v>
      </c>
      <c r="L511" s="17">
        <f t="shared" si="36"/>
        <v>2486.8200000000002</v>
      </c>
    </row>
    <row r="512" spans="1:12" s="26" customFormat="1" ht="25.5">
      <c r="A512" s="29" t="s">
        <v>14</v>
      </c>
      <c r="B512" s="18" t="s">
        <v>1320</v>
      </c>
      <c r="C512" s="18" t="s">
        <v>16</v>
      </c>
      <c r="D512" s="18" t="s">
        <v>1315</v>
      </c>
      <c r="E512" s="30" t="s">
        <v>1316</v>
      </c>
      <c r="F512" s="16">
        <v>4</v>
      </c>
      <c r="G512" s="18" t="s">
        <v>26</v>
      </c>
      <c r="H512" s="15">
        <v>431.73</v>
      </c>
      <c r="I512" s="15">
        <v>431.73</v>
      </c>
      <c r="J512" s="28">
        <v>0.25</v>
      </c>
      <c r="K512" s="15">
        <f t="shared" si="35"/>
        <v>539.66250000000002</v>
      </c>
      <c r="L512" s="17">
        <f t="shared" si="36"/>
        <v>2158.64</v>
      </c>
    </row>
    <row r="513" spans="1:12" s="26" customFormat="1" ht="25.5">
      <c r="A513" s="29" t="s">
        <v>14</v>
      </c>
      <c r="B513" s="18" t="s">
        <v>1321</v>
      </c>
      <c r="C513" s="18" t="s">
        <v>16</v>
      </c>
      <c r="D513" s="18" t="s">
        <v>1318</v>
      </c>
      <c r="E513" s="30" t="s">
        <v>1319</v>
      </c>
      <c r="F513" s="16">
        <v>2</v>
      </c>
      <c r="G513" s="18" t="s">
        <v>26</v>
      </c>
      <c r="H513" s="15">
        <v>994.73</v>
      </c>
      <c r="I513" s="15">
        <v>994.73</v>
      </c>
      <c r="J513" s="28">
        <v>0.25</v>
      </c>
      <c r="K513" s="15">
        <f t="shared" si="35"/>
        <v>1243.4124999999999</v>
      </c>
      <c r="L513" s="17">
        <f t="shared" si="36"/>
        <v>2486.8200000000002</v>
      </c>
    </row>
    <row r="514" spans="1:12" s="26" customFormat="1">
      <c r="A514" s="29" t="s">
        <v>14</v>
      </c>
      <c r="B514" s="18" t="s">
        <v>1322</v>
      </c>
      <c r="C514" s="18" t="s">
        <v>28</v>
      </c>
      <c r="D514" s="18" t="s">
        <v>1323</v>
      </c>
      <c r="E514" s="30" t="s">
        <v>1324</v>
      </c>
      <c r="F514" s="16">
        <v>3</v>
      </c>
      <c r="G514" s="18" t="s">
        <v>26</v>
      </c>
      <c r="H514" s="15">
        <v>153.22999999999999</v>
      </c>
      <c r="I514" s="15">
        <v>153.22999999999999</v>
      </c>
      <c r="J514" s="28">
        <v>0.25</v>
      </c>
      <c r="K514" s="15">
        <f t="shared" si="35"/>
        <v>191.53749999999999</v>
      </c>
      <c r="L514" s="17">
        <f t="shared" si="36"/>
        <v>574.62</v>
      </c>
    </row>
    <row r="515" spans="1:12" s="26" customFormat="1">
      <c r="A515" s="29" t="s">
        <v>14</v>
      </c>
      <c r="B515" s="18" t="s">
        <v>1325</v>
      </c>
      <c r="C515" s="18" t="s">
        <v>28</v>
      </c>
      <c r="D515" s="18" t="s">
        <v>1326</v>
      </c>
      <c r="E515" s="30" t="s">
        <v>1327</v>
      </c>
      <c r="F515" s="16">
        <v>1</v>
      </c>
      <c r="G515" s="18" t="s">
        <v>26</v>
      </c>
      <c r="H515" s="15">
        <v>158.9</v>
      </c>
      <c r="I515" s="15">
        <v>158.9</v>
      </c>
      <c r="J515" s="28">
        <v>0.25</v>
      </c>
      <c r="K515" s="15">
        <f t="shared" si="35"/>
        <v>198.625</v>
      </c>
      <c r="L515" s="17">
        <f t="shared" si="36"/>
        <v>198.63</v>
      </c>
    </row>
    <row r="516" spans="1:12" s="26" customFormat="1">
      <c r="A516" s="29" t="s">
        <v>14</v>
      </c>
      <c r="B516" s="18" t="s">
        <v>1328</v>
      </c>
      <c r="C516" s="18" t="s">
        <v>28</v>
      </c>
      <c r="D516" s="18" t="s">
        <v>1329</v>
      </c>
      <c r="E516" s="30" t="s">
        <v>1330</v>
      </c>
      <c r="F516" s="16">
        <v>1</v>
      </c>
      <c r="G516" s="18" t="s">
        <v>26</v>
      </c>
      <c r="H516" s="15">
        <v>328.98</v>
      </c>
      <c r="I516" s="15">
        <v>328.98</v>
      </c>
      <c r="J516" s="28">
        <v>0.25</v>
      </c>
      <c r="K516" s="15">
        <f t="shared" si="35"/>
        <v>411.22500000000002</v>
      </c>
      <c r="L516" s="17">
        <f t="shared" si="36"/>
        <v>411.23</v>
      </c>
    </row>
    <row r="517" spans="1:12" s="26" customFormat="1" ht="25.5">
      <c r="A517" s="29" t="s">
        <v>14</v>
      </c>
      <c r="B517" s="18" t="s">
        <v>1331</v>
      </c>
      <c r="C517" s="18" t="s">
        <v>28</v>
      </c>
      <c r="D517" s="18" t="s">
        <v>1710</v>
      </c>
      <c r="E517" s="30" t="s">
        <v>1709</v>
      </c>
      <c r="F517" s="16">
        <v>32</v>
      </c>
      <c r="G517" s="18" t="s">
        <v>26</v>
      </c>
      <c r="H517" s="15">
        <v>171.44</v>
      </c>
      <c r="I517" s="15">
        <v>171.44</v>
      </c>
      <c r="J517" s="28">
        <v>0.25</v>
      </c>
      <c r="K517" s="15">
        <f t="shared" si="35"/>
        <v>214.3</v>
      </c>
      <c r="L517" s="17">
        <f t="shared" si="36"/>
        <v>6857.6</v>
      </c>
    </row>
    <row r="518" spans="1:12" s="26" customFormat="1">
      <c r="A518" s="29" t="s">
        <v>14</v>
      </c>
      <c r="B518" s="18" t="s">
        <v>1332</v>
      </c>
      <c r="C518" s="18" t="s">
        <v>28</v>
      </c>
      <c r="D518" s="18" t="s">
        <v>1333</v>
      </c>
      <c r="E518" s="30" t="s">
        <v>1334</v>
      </c>
      <c r="F518" s="16">
        <v>32</v>
      </c>
      <c r="G518" s="18" t="s">
        <v>26</v>
      </c>
      <c r="H518" s="15">
        <v>111.01</v>
      </c>
      <c r="I518" s="15">
        <v>111.01</v>
      </c>
      <c r="J518" s="28">
        <v>0.25</v>
      </c>
      <c r="K518" s="15">
        <f t="shared" si="35"/>
        <v>138.76250000000002</v>
      </c>
      <c r="L518" s="17">
        <f t="shared" si="36"/>
        <v>4440.32</v>
      </c>
    </row>
    <row r="519" spans="1:12" s="26" customFormat="1">
      <c r="A519" s="29" t="s">
        <v>14</v>
      </c>
      <c r="B519" s="18" t="s">
        <v>1335</v>
      </c>
      <c r="C519" s="18" t="s">
        <v>28</v>
      </c>
      <c r="D519" s="18" t="s">
        <v>1336</v>
      </c>
      <c r="E519" s="30" t="s">
        <v>1337</v>
      </c>
      <c r="F519" s="16">
        <v>20</v>
      </c>
      <c r="G519" s="18" t="s">
        <v>26</v>
      </c>
      <c r="H519" s="15">
        <v>183.06</v>
      </c>
      <c r="I519" s="15">
        <v>183.06</v>
      </c>
      <c r="J519" s="28">
        <v>0.25</v>
      </c>
      <c r="K519" s="15">
        <f t="shared" si="35"/>
        <v>228.82499999999999</v>
      </c>
      <c r="L519" s="17">
        <f t="shared" si="36"/>
        <v>4576.6000000000004</v>
      </c>
    </row>
    <row r="520" spans="1:12" s="26" customFormat="1" ht="25.5">
      <c r="A520" s="29" t="s">
        <v>14</v>
      </c>
      <c r="B520" s="18" t="s">
        <v>1338</v>
      </c>
      <c r="C520" s="18" t="s">
        <v>16</v>
      </c>
      <c r="D520" s="18" t="s">
        <v>1339</v>
      </c>
      <c r="E520" s="30" t="s">
        <v>1340</v>
      </c>
      <c r="F520" s="16">
        <v>203.7</v>
      </c>
      <c r="G520" s="18" t="s">
        <v>34</v>
      </c>
      <c r="H520" s="15">
        <v>19.739999999999998</v>
      </c>
      <c r="I520" s="15">
        <v>19.739999999999998</v>
      </c>
      <c r="J520" s="28">
        <v>0.25</v>
      </c>
      <c r="K520" s="15">
        <f t="shared" si="35"/>
        <v>24.674999999999997</v>
      </c>
      <c r="L520" s="17">
        <f t="shared" si="36"/>
        <v>5027.3159999999998</v>
      </c>
    </row>
    <row r="521" spans="1:12" s="26" customFormat="1" ht="25.5">
      <c r="A521" s="29" t="s">
        <v>14</v>
      </c>
      <c r="B521" s="18" t="s">
        <v>1341</v>
      </c>
      <c r="C521" s="18" t="s">
        <v>16</v>
      </c>
      <c r="D521" s="18" t="s">
        <v>1342</v>
      </c>
      <c r="E521" s="30" t="s">
        <v>1343</v>
      </c>
      <c r="F521" s="16">
        <v>1235.07</v>
      </c>
      <c r="G521" s="18" t="s">
        <v>34</v>
      </c>
      <c r="H521" s="15">
        <v>22.4</v>
      </c>
      <c r="I521" s="15">
        <v>22.4</v>
      </c>
      <c r="J521" s="28">
        <v>0.25</v>
      </c>
      <c r="K521" s="15">
        <f t="shared" si="35"/>
        <v>28</v>
      </c>
      <c r="L521" s="17">
        <f t="shared" si="36"/>
        <v>34581.96</v>
      </c>
    </row>
    <row r="522" spans="1:12" s="26" customFormat="1" ht="25.5">
      <c r="A522" s="29" t="s">
        <v>14</v>
      </c>
      <c r="B522" s="18" t="s">
        <v>1344</v>
      </c>
      <c r="C522" s="18" t="s">
        <v>16</v>
      </c>
      <c r="D522" s="18" t="s">
        <v>1345</v>
      </c>
      <c r="E522" s="30" t="s">
        <v>1346</v>
      </c>
      <c r="F522" s="16">
        <v>1.5</v>
      </c>
      <c r="G522" s="18" t="s">
        <v>34</v>
      </c>
      <c r="H522" s="15">
        <v>15.98</v>
      </c>
      <c r="I522" s="15">
        <v>15.98</v>
      </c>
      <c r="J522" s="28">
        <v>0.25</v>
      </c>
      <c r="K522" s="15">
        <f t="shared" si="35"/>
        <v>19.975000000000001</v>
      </c>
      <c r="L522" s="17">
        <f t="shared" si="36"/>
        <v>29.97</v>
      </c>
    </row>
    <row r="523" spans="1:12" s="26" customFormat="1" ht="25.5">
      <c r="A523" s="29" t="s">
        <v>14</v>
      </c>
      <c r="B523" s="18" t="s">
        <v>1347</v>
      </c>
      <c r="C523" s="18" t="s">
        <v>16</v>
      </c>
      <c r="D523" s="18" t="s">
        <v>1348</v>
      </c>
      <c r="E523" s="30" t="s">
        <v>1349</v>
      </c>
      <c r="F523" s="16">
        <v>3</v>
      </c>
      <c r="G523" s="18" t="s">
        <v>34</v>
      </c>
      <c r="H523" s="15">
        <v>8.76</v>
      </c>
      <c r="I523" s="15">
        <v>8.76</v>
      </c>
      <c r="J523" s="28">
        <v>0.25</v>
      </c>
      <c r="K523" s="15">
        <f t="shared" si="35"/>
        <v>10.95</v>
      </c>
      <c r="L523" s="17">
        <f t="shared" si="36"/>
        <v>32.849999999999994</v>
      </c>
    </row>
    <row r="524" spans="1:12" s="26" customFormat="1" ht="25.5">
      <c r="A524" s="29" t="s">
        <v>14</v>
      </c>
      <c r="B524" s="18" t="s">
        <v>1350</v>
      </c>
      <c r="C524" s="18" t="s">
        <v>28</v>
      </c>
      <c r="D524" s="18" t="s">
        <v>1351</v>
      </c>
      <c r="E524" s="30" t="s">
        <v>1352</v>
      </c>
      <c r="F524" s="16">
        <v>65.28</v>
      </c>
      <c r="G524" s="18" t="s">
        <v>34</v>
      </c>
      <c r="H524" s="15">
        <v>32.58</v>
      </c>
      <c r="I524" s="15">
        <v>32.58</v>
      </c>
      <c r="J524" s="28">
        <v>0.25</v>
      </c>
      <c r="K524" s="15">
        <f t="shared" si="35"/>
        <v>40.724999999999994</v>
      </c>
      <c r="L524" s="17">
        <f t="shared" si="36"/>
        <v>2658.8543999999997</v>
      </c>
    </row>
    <row r="525" spans="1:12" s="26" customFormat="1" ht="25.5">
      <c r="A525" s="29" t="s">
        <v>14</v>
      </c>
      <c r="B525" s="18" t="s">
        <v>1353</v>
      </c>
      <c r="C525" s="18" t="s">
        <v>28</v>
      </c>
      <c r="D525" s="18" t="s">
        <v>1354</v>
      </c>
      <c r="E525" s="30" t="s">
        <v>1355</v>
      </c>
      <c r="F525" s="16">
        <v>51.85</v>
      </c>
      <c r="G525" s="18" t="s">
        <v>34</v>
      </c>
      <c r="H525" s="15">
        <v>42.77</v>
      </c>
      <c r="I525" s="15">
        <v>42.77</v>
      </c>
      <c r="J525" s="28">
        <v>0.25</v>
      </c>
      <c r="K525" s="15">
        <f t="shared" si="35"/>
        <v>53.462500000000006</v>
      </c>
      <c r="L525" s="17">
        <f t="shared" si="36"/>
        <v>2771.9010000000003</v>
      </c>
    </row>
    <row r="526" spans="1:12" s="26" customFormat="1" ht="25.5">
      <c r="A526" s="29" t="s">
        <v>14</v>
      </c>
      <c r="B526" s="18" t="s">
        <v>1356</v>
      </c>
      <c r="C526" s="18" t="s">
        <v>28</v>
      </c>
      <c r="D526" s="18" t="s">
        <v>1357</v>
      </c>
      <c r="E526" s="30" t="s">
        <v>1358</v>
      </c>
      <c r="F526" s="16">
        <v>154.05000000000001</v>
      </c>
      <c r="G526" s="18" t="s">
        <v>34</v>
      </c>
      <c r="H526" s="15">
        <v>38.08</v>
      </c>
      <c r="I526" s="15">
        <v>38.08</v>
      </c>
      <c r="J526" s="28">
        <v>0.25</v>
      </c>
      <c r="K526" s="15">
        <f t="shared" si="35"/>
        <v>47.599999999999994</v>
      </c>
      <c r="L526" s="17">
        <f t="shared" si="36"/>
        <v>7332.7800000000007</v>
      </c>
    </row>
    <row r="527" spans="1:12" s="26" customFormat="1" ht="25.5">
      <c r="A527" s="29" t="s">
        <v>14</v>
      </c>
      <c r="B527" s="18" t="s">
        <v>1359</v>
      </c>
      <c r="C527" s="18" t="s">
        <v>28</v>
      </c>
      <c r="D527" s="18" t="s">
        <v>1360</v>
      </c>
      <c r="E527" s="30" t="s">
        <v>1361</v>
      </c>
      <c r="F527" s="16">
        <v>42.65</v>
      </c>
      <c r="G527" s="18" t="s">
        <v>34</v>
      </c>
      <c r="H527" s="15">
        <v>49.75</v>
      </c>
      <c r="I527" s="15">
        <v>49.75</v>
      </c>
      <c r="J527" s="28">
        <v>0.25</v>
      </c>
      <c r="K527" s="15">
        <f t="shared" si="35"/>
        <v>62.1875</v>
      </c>
      <c r="L527" s="17">
        <f t="shared" si="36"/>
        <v>2652.4034999999999</v>
      </c>
    </row>
    <row r="528" spans="1:12" s="26" customFormat="1" ht="25.5">
      <c r="A528" s="29" t="s">
        <v>14</v>
      </c>
      <c r="B528" s="18" t="s">
        <v>1362</v>
      </c>
      <c r="C528" s="18" t="s">
        <v>28</v>
      </c>
      <c r="D528" s="18" t="s">
        <v>1231</v>
      </c>
      <c r="E528" s="30" t="s">
        <v>1232</v>
      </c>
      <c r="F528" s="16">
        <v>791.48</v>
      </c>
      <c r="G528" s="18" t="s">
        <v>34</v>
      </c>
      <c r="H528" s="15">
        <v>30.01</v>
      </c>
      <c r="I528" s="15">
        <v>30.01</v>
      </c>
      <c r="J528" s="28">
        <v>0.25</v>
      </c>
      <c r="K528" s="15">
        <f t="shared" si="35"/>
        <v>37.512500000000003</v>
      </c>
      <c r="L528" s="17">
        <f t="shared" si="36"/>
        <v>29688.414799999999</v>
      </c>
    </row>
    <row r="529" spans="1:12" s="26" customFormat="1" ht="25.5">
      <c r="A529" s="29" t="s">
        <v>14</v>
      </c>
      <c r="B529" s="18" t="s">
        <v>1363</v>
      </c>
      <c r="C529" s="18" t="s">
        <v>28</v>
      </c>
      <c r="D529" s="18" t="s">
        <v>1364</v>
      </c>
      <c r="E529" s="30" t="s">
        <v>1365</v>
      </c>
      <c r="F529" s="16">
        <v>110.6</v>
      </c>
      <c r="G529" s="18" t="s">
        <v>34</v>
      </c>
      <c r="H529" s="15">
        <v>69.52</v>
      </c>
      <c r="I529" s="15">
        <v>69.52</v>
      </c>
      <c r="J529" s="28">
        <v>0.25</v>
      </c>
      <c r="K529" s="15">
        <f t="shared" si="35"/>
        <v>86.899999999999991</v>
      </c>
      <c r="L529" s="17">
        <f t="shared" si="36"/>
        <v>9611.14</v>
      </c>
    </row>
    <row r="530" spans="1:12" s="26" customFormat="1" ht="25.5">
      <c r="A530" s="29" t="s">
        <v>14</v>
      </c>
      <c r="B530" s="18" t="s">
        <v>1366</v>
      </c>
      <c r="C530" s="18" t="s">
        <v>16</v>
      </c>
      <c r="D530" s="18" t="s">
        <v>1367</v>
      </c>
      <c r="E530" s="30" t="s">
        <v>1368</v>
      </c>
      <c r="F530" s="16">
        <v>9</v>
      </c>
      <c r="G530" s="18" t="s">
        <v>26</v>
      </c>
      <c r="H530" s="15">
        <v>173.41</v>
      </c>
      <c r="I530" s="15">
        <v>173.41</v>
      </c>
      <c r="J530" s="28">
        <v>0.25</v>
      </c>
      <c r="K530" s="15">
        <f t="shared" si="35"/>
        <v>216.76249999999999</v>
      </c>
      <c r="L530" s="17">
        <f t="shared" si="36"/>
        <v>1950.84</v>
      </c>
    </row>
    <row r="531" spans="1:12" s="26" customFormat="1" ht="25.5">
      <c r="A531" s="29" t="s">
        <v>14</v>
      </c>
      <c r="B531" s="18" t="s">
        <v>1369</v>
      </c>
      <c r="C531" s="18" t="s">
        <v>16</v>
      </c>
      <c r="D531" s="18" t="s">
        <v>1370</v>
      </c>
      <c r="E531" s="30" t="s">
        <v>1371</v>
      </c>
      <c r="F531" s="16">
        <v>10</v>
      </c>
      <c r="G531" s="18" t="s">
        <v>26</v>
      </c>
      <c r="H531" s="15">
        <v>271.79000000000002</v>
      </c>
      <c r="I531" s="15">
        <v>271.79000000000002</v>
      </c>
      <c r="J531" s="28">
        <v>0.25</v>
      </c>
      <c r="K531" s="15">
        <f t="shared" si="35"/>
        <v>339.73750000000001</v>
      </c>
      <c r="L531" s="17">
        <f t="shared" si="36"/>
        <v>3397.4</v>
      </c>
    </row>
    <row r="532" spans="1:12" s="26" customFormat="1" ht="25.5">
      <c r="A532" s="29" t="s">
        <v>14</v>
      </c>
      <c r="B532" s="18" t="s">
        <v>1372</v>
      </c>
      <c r="C532" s="18" t="s">
        <v>28</v>
      </c>
      <c r="D532" s="18" t="s">
        <v>1373</v>
      </c>
      <c r="E532" s="30" t="s">
        <v>1374</v>
      </c>
      <c r="F532" s="16">
        <v>1</v>
      </c>
      <c r="G532" s="18" t="s">
        <v>26</v>
      </c>
      <c r="H532" s="15">
        <v>79.67</v>
      </c>
      <c r="I532" s="15">
        <v>79.67</v>
      </c>
      <c r="J532" s="28">
        <v>0.25</v>
      </c>
      <c r="K532" s="15">
        <f t="shared" si="35"/>
        <v>99.587500000000006</v>
      </c>
      <c r="L532" s="17">
        <f t="shared" si="36"/>
        <v>99.59</v>
      </c>
    </row>
    <row r="533" spans="1:12" s="26" customFormat="1" ht="25.5">
      <c r="A533" s="29" t="s">
        <v>14</v>
      </c>
      <c r="B533" s="18" t="s">
        <v>1375</v>
      </c>
      <c r="C533" s="18" t="s">
        <v>28</v>
      </c>
      <c r="D533" s="18" t="s">
        <v>1376</v>
      </c>
      <c r="E533" s="30" t="s">
        <v>1377</v>
      </c>
      <c r="F533" s="16">
        <v>1</v>
      </c>
      <c r="G533" s="18" t="s">
        <v>26</v>
      </c>
      <c r="H533" s="15">
        <v>148.46</v>
      </c>
      <c r="I533" s="15">
        <v>148.46</v>
      </c>
      <c r="J533" s="28">
        <v>0.25</v>
      </c>
      <c r="K533" s="15">
        <f t="shared" si="35"/>
        <v>185.57500000000002</v>
      </c>
      <c r="L533" s="17">
        <f t="shared" si="36"/>
        <v>185.58</v>
      </c>
    </row>
    <row r="534" spans="1:12" s="26" customFormat="1" ht="25.5">
      <c r="A534" s="29" t="s">
        <v>14</v>
      </c>
      <c r="B534" s="18" t="s">
        <v>1378</v>
      </c>
      <c r="C534" s="18" t="s">
        <v>16</v>
      </c>
      <c r="D534" s="18" t="s">
        <v>1240</v>
      </c>
      <c r="E534" s="30" t="s">
        <v>1241</v>
      </c>
      <c r="F534" s="16">
        <v>14</v>
      </c>
      <c r="G534" s="18" t="s">
        <v>26</v>
      </c>
      <c r="H534" s="15">
        <v>22.39</v>
      </c>
      <c r="I534" s="15">
        <v>22.39</v>
      </c>
      <c r="J534" s="28">
        <v>0.25</v>
      </c>
      <c r="K534" s="15">
        <f t="shared" si="35"/>
        <v>27.987500000000001</v>
      </c>
      <c r="L534" s="17">
        <f t="shared" si="36"/>
        <v>391.85999999999996</v>
      </c>
    </row>
    <row r="535" spans="1:12" s="26" customFormat="1" ht="25.5">
      <c r="A535" s="29" t="s">
        <v>14</v>
      </c>
      <c r="B535" s="18" t="s">
        <v>1379</v>
      </c>
      <c r="C535" s="18" t="s">
        <v>16</v>
      </c>
      <c r="D535" s="18" t="s">
        <v>1380</v>
      </c>
      <c r="E535" s="30" t="s">
        <v>1381</v>
      </c>
      <c r="F535" s="16">
        <v>63</v>
      </c>
      <c r="G535" s="18" t="s">
        <v>26</v>
      </c>
      <c r="H535" s="15">
        <v>19.149999999999999</v>
      </c>
      <c r="I535" s="15">
        <v>19.149999999999999</v>
      </c>
      <c r="J535" s="28">
        <v>0.25</v>
      </c>
      <c r="K535" s="15">
        <f t="shared" si="35"/>
        <v>23.9375</v>
      </c>
      <c r="L535" s="17">
        <f t="shared" si="36"/>
        <v>1508.22</v>
      </c>
    </row>
    <row r="536" spans="1:12" s="26" customFormat="1" ht="25.5">
      <c r="A536" s="29" t="s">
        <v>14</v>
      </c>
      <c r="B536" s="18" t="s">
        <v>1382</v>
      </c>
      <c r="C536" s="18" t="s">
        <v>16</v>
      </c>
      <c r="D536" s="18" t="s">
        <v>1383</v>
      </c>
      <c r="E536" s="30" t="s">
        <v>1384</v>
      </c>
      <c r="F536" s="16">
        <v>120</v>
      </c>
      <c r="G536" s="18" t="s">
        <v>26</v>
      </c>
      <c r="H536" s="15">
        <v>32.630000000000003</v>
      </c>
      <c r="I536" s="15">
        <v>32.630000000000003</v>
      </c>
      <c r="J536" s="28">
        <v>0.25</v>
      </c>
      <c r="K536" s="15">
        <f t="shared" si="35"/>
        <v>40.787500000000001</v>
      </c>
      <c r="L536" s="17">
        <f t="shared" si="36"/>
        <v>4894.8</v>
      </c>
    </row>
    <row r="537" spans="1:12" s="26" customFormat="1" ht="25.5">
      <c r="A537" s="29" t="s">
        <v>14</v>
      </c>
      <c r="B537" s="18" t="s">
        <v>1385</v>
      </c>
      <c r="C537" s="18" t="s">
        <v>16</v>
      </c>
      <c r="D537" s="18" t="s">
        <v>1386</v>
      </c>
      <c r="E537" s="30" t="s">
        <v>1387</v>
      </c>
      <c r="F537" s="16">
        <v>16</v>
      </c>
      <c r="G537" s="18" t="s">
        <v>26</v>
      </c>
      <c r="H537" s="15">
        <v>45.53</v>
      </c>
      <c r="I537" s="15">
        <v>45.53</v>
      </c>
      <c r="J537" s="28">
        <v>0.25</v>
      </c>
      <c r="K537" s="15">
        <f t="shared" si="35"/>
        <v>56.912500000000001</v>
      </c>
      <c r="L537" s="17">
        <f t="shared" si="36"/>
        <v>910.56</v>
      </c>
    </row>
    <row r="538" spans="1:12" s="26" customFormat="1" ht="25.5">
      <c r="A538" s="29" t="s">
        <v>14</v>
      </c>
      <c r="B538" s="18" t="s">
        <v>1388</v>
      </c>
      <c r="C538" s="18" t="s">
        <v>16</v>
      </c>
      <c r="D538" s="18" t="s">
        <v>1389</v>
      </c>
      <c r="E538" s="30" t="s">
        <v>1390</v>
      </c>
      <c r="F538" s="16">
        <v>44</v>
      </c>
      <c r="G538" s="18" t="s">
        <v>26</v>
      </c>
      <c r="H538" s="15">
        <v>39.67</v>
      </c>
      <c r="I538" s="15">
        <v>39.67</v>
      </c>
      <c r="J538" s="28">
        <v>0.25</v>
      </c>
      <c r="K538" s="15">
        <f t="shared" si="35"/>
        <v>49.587500000000006</v>
      </c>
      <c r="L538" s="17">
        <f t="shared" si="36"/>
        <v>2181.96</v>
      </c>
    </row>
    <row r="539" spans="1:12" s="26" customFormat="1" ht="25.5">
      <c r="A539" s="29" t="s">
        <v>14</v>
      </c>
      <c r="B539" s="18" t="s">
        <v>1391</v>
      </c>
      <c r="C539" s="18" t="s">
        <v>16</v>
      </c>
      <c r="D539" s="18" t="s">
        <v>1383</v>
      </c>
      <c r="E539" s="30" t="s">
        <v>1384</v>
      </c>
      <c r="F539" s="16">
        <v>2</v>
      </c>
      <c r="G539" s="18" t="s">
        <v>26</v>
      </c>
      <c r="H539" s="15">
        <v>32.630000000000003</v>
      </c>
      <c r="I539" s="15">
        <v>32.630000000000003</v>
      </c>
      <c r="J539" s="28">
        <v>0.25</v>
      </c>
      <c r="K539" s="15">
        <f t="shared" si="35"/>
        <v>40.787500000000001</v>
      </c>
      <c r="L539" s="17">
        <f t="shared" si="36"/>
        <v>81.58</v>
      </c>
    </row>
    <row r="540" spans="1:12" s="26" customFormat="1" ht="25.5">
      <c r="A540" s="29" t="s">
        <v>14</v>
      </c>
      <c r="B540" s="18" t="s">
        <v>1392</v>
      </c>
      <c r="C540" s="18" t="s">
        <v>16</v>
      </c>
      <c r="D540" s="18" t="s">
        <v>1393</v>
      </c>
      <c r="E540" s="27" t="s">
        <v>1394</v>
      </c>
      <c r="F540" s="18">
        <v>11</v>
      </c>
      <c r="G540" s="18" t="s">
        <v>26</v>
      </c>
      <c r="H540" s="15">
        <v>60.72</v>
      </c>
      <c r="I540" s="15">
        <v>60.72</v>
      </c>
      <c r="J540" s="28">
        <v>0.25</v>
      </c>
      <c r="K540" s="18">
        <f t="shared" si="35"/>
        <v>75.900000000000006</v>
      </c>
      <c r="L540" s="17">
        <f t="shared" si="36"/>
        <v>834.90000000000009</v>
      </c>
    </row>
    <row r="541" spans="1:12" s="26" customFormat="1" ht="25.5">
      <c r="A541" s="29" t="s">
        <v>14</v>
      </c>
      <c r="B541" s="18" t="s">
        <v>1395</v>
      </c>
      <c r="C541" s="18" t="s">
        <v>16</v>
      </c>
      <c r="D541" s="18" t="s">
        <v>1396</v>
      </c>
      <c r="E541" s="30" t="s">
        <v>1397</v>
      </c>
      <c r="F541" s="16">
        <v>24</v>
      </c>
      <c r="G541" s="18" t="s">
        <v>26</v>
      </c>
      <c r="H541" s="15">
        <v>133.88999999999999</v>
      </c>
      <c r="I541" s="15">
        <v>133.88999999999999</v>
      </c>
      <c r="J541" s="28">
        <v>0.25</v>
      </c>
      <c r="K541" s="15">
        <f t="shared" si="35"/>
        <v>167.36249999999998</v>
      </c>
      <c r="L541" s="17">
        <f t="shared" si="36"/>
        <v>4016.6400000000003</v>
      </c>
    </row>
    <row r="542" spans="1:12" s="26" customFormat="1" ht="25.5">
      <c r="A542" s="29" t="s">
        <v>14</v>
      </c>
      <c r="B542" s="18" t="s">
        <v>1398</v>
      </c>
      <c r="C542" s="18" t="s">
        <v>16</v>
      </c>
      <c r="D542" s="18" t="s">
        <v>1399</v>
      </c>
      <c r="E542" s="30" t="s">
        <v>1400</v>
      </c>
      <c r="F542" s="16">
        <v>22</v>
      </c>
      <c r="G542" s="18" t="s">
        <v>26</v>
      </c>
      <c r="H542" s="15">
        <v>38.64</v>
      </c>
      <c r="I542" s="15">
        <v>38.64</v>
      </c>
      <c r="J542" s="28">
        <v>0.25</v>
      </c>
      <c r="K542" s="15">
        <f t="shared" si="35"/>
        <v>48.3</v>
      </c>
      <c r="L542" s="17">
        <f t="shared" si="36"/>
        <v>1062.5999999999999</v>
      </c>
    </row>
    <row r="543" spans="1:12" s="26" customFormat="1" ht="25.5">
      <c r="A543" s="29" t="s">
        <v>14</v>
      </c>
      <c r="B543" s="18" t="s">
        <v>1401</v>
      </c>
      <c r="C543" s="18" t="s">
        <v>16</v>
      </c>
      <c r="D543" s="18" t="s">
        <v>1402</v>
      </c>
      <c r="E543" s="30" t="s">
        <v>1403</v>
      </c>
      <c r="F543" s="16">
        <v>13</v>
      </c>
      <c r="G543" s="18" t="s">
        <v>26</v>
      </c>
      <c r="H543" s="15">
        <v>33.89</v>
      </c>
      <c r="I543" s="15">
        <v>33.89</v>
      </c>
      <c r="J543" s="28">
        <v>0.25</v>
      </c>
      <c r="K543" s="15">
        <f t="shared" si="35"/>
        <v>42.362499999999997</v>
      </c>
      <c r="L543" s="17">
        <f t="shared" si="36"/>
        <v>550.67999999999995</v>
      </c>
    </row>
    <row r="544" spans="1:12" s="26" customFormat="1" ht="25.5">
      <c r="A544" s="29" t="s">
        <v>14</v>
      </c>
      <c r="B544" s="18" t="s">
        <v>1404</v>
      </c>
      <c r="C544" s="18" t="s">
        <v>16</v>
      </c>
      <c r="D544" s="18" t="s">
        <v>1237</v>
      </c>
      <c r="E544" s="30" t="s">
        <v>1238</v>
      </c>
      <c r="F544" s="16">
        <v>7561.7</v>
      </c>
      <c r="G544" s="18" t="s">
        <v>34</v>
      </c>
      <c r="H544" s="15">
        <v>4.96</v>
      </c>
      <c r="I544" s="15">
        <v>4.96</v>
      </c>
      <c r="J544" s="28">
        <v>0.25</v>
      </c>
      <c r="K544" s="15">
        <f t="shared" si="35"/>
        <v>6.2</v>
      </c>
      <c r="L544" s="17">
        <f t="shared" si="36"/>
        <v>46882.54</v>
      </c>
    </row>
    <row r="545" spans="1:12" s="26" customFormat="1" ht="25.5">
      <c r="A545" s="29" t="s">
        <v>14</v>
      </c>
      <c r="B545" s="18" t="s">
        <v>1405</v>
      </c>
      <c r="C545" s="18" t="s">
        <v>16</v>
      </c>
      <c r="D545" s="18" t="s">
        <v>1406</v>
      </c>
      <c r="E545" s="30" t="s">
        <v>1407</v>
      </c>
      <c r="F545" s="16">
        <v>3148.9</v>
      </c>
      <c r="G545" s="18" t="s">
        <v>34</v>
      </c>
      <c r="H545" s="15">
        <v>7.6</v>
      </c>
      <c r="I545" s="15">
        <v>7.6</v>
      </c>
      <c r="J545" s="28">
        <v>0.25</v>
      </c>
      <c r="K545" s="15">
        <f t="shared" si="35"/>
        <v>9.5</v>
      </c>
      <c r="L545" s="17">
        <f t="shared" si="36"/>
        <v>29914.55</v>
      </c>
    </row>
    <row r="546" spans="1:12" s="26" customFormat="1" ht="25.5">
      <c r="A546" s="29" t="s">
        <v>14</v>
      </c>
      <c r="B546" s="18" t="s">
        <v>1408</v>
      </c>
      <c r="C546" s="18" t="s">
        <v>16</v>
      </c>
      <c r="D546" s="18" t="s">
        <v>1409</v>
      </c>
      <c r="E546" s="30" t="s">
        <v>1410</v>
      </c>
      <c r="F546" s="16">
        <v>3176.4</v>
      </c>
      <c r="G546" s="18" t="s">
        <v>34</v>
      </c>
      <c r="H546" s="15">
        <v>10.57</v>
      </c>
      <c r="I546" s="15">
        <v>10.57</v>
      </c>
      <c r="J546" s="28">
        <v>0.25</v>
      </c>
      <c r="K546" s="15">
        <f t="shared" si="35"/>
        <v>13.2125</v>
      </c>
      <c r="L546" s="17">
        <f t="shared" si="36"/>
        <v>41960.244000000006</v>
      </c>
    </row>
    <row r="547" spans="1:12" s="26" customFormat="1" ht="25.5">
      <c r="A547" s="29" t="s">
        <v>14</v>
      </c>
      <c r="B547" s="18" t="s">
        <v>1411</v>
      </c>
      <c r="C547" s="18" t="s">
        <v>16</v>
      </c>
      <c r="D547" s="18" t="s">
        <v>1412</v>
      </c>
      <c r="E547" s="30" t="s">
        <v>1413</v>
      </c>
      <c r="F547" s="16">
        <v>118.2</v>
      </c>
      <c r="G547" s="18" t="s">
        <v>34</v>
      </c>
      <c r="H547" s="15">
        <v>18.760000000000002</v>
      </c>
      <c r="I547" s="15">
        <v>18.760000000000002</v>
      </c>
      <c r="J547" s="28">
        <v>0.25</v>
      </c>
      <c r="K547" s="15">
        <f t="shared" si="35"/>
        <v>23.450000000000003</v>
      </c>
      <c r="L547" s="17">
        <f t="shared" si="36"/>
        <v>2771.79</v>
      </c>
    </row>
    <row r="548" spans="1:12" s="26" customFormat="1" ht="25.5">
      <c r="A548" s="29" t="s">
        <v>14</v>
      </c>
      <c r="B548" s="18" t="s">
        <v>1414</v>
      </c>
      <c r="C548" s="18" t="s">
        <v>16</v>
      </c>
      <c r="D548" s="18" t="s">
        <v>1415</v>
      </c>
      <c r="E548" s="30" t="s">
        <v>1416</v>
      </c>
      <c r="F548" s="16">
        <v>700</v>
      </c>
      <c r="G548" s="18" t="s">
        <v>34</v>
      </c>
      <c r="H548" s="15">
        <v>8.08</v>
      </c>
      <c r="I548" s="15">
        <v>8.08</v>
      </c>
      <c r="J548" s="28">
        <v>0.25</v>
      </c>
      <c r="K548" s="15">
        <f t="shared" si="35"/>
        <v>10.1</v>
      </c>
      <c r="L548" s="17">
        <f t="shared" si="36"/>
        <v>7070</v>
      </c>
    </row>
    <row r="549" spans="1:12" s="26" customFormat="1" ht="25.5">
      <c r="A549" s="29" t="s">
        <v>14</v>
      </c>
      <c r="B549" s="18" t="s">
        <v>1417</v>
      </c>
      <c r="C549" s="18" t="s">
        <v>16</v>
      </c>
      <c r="D549" s="18" t="s">
        <v>1418</v>
      </c>
      <c r="E549" s="30" t="s">
        <v>1419</v>
      </c>
      <c r="F549" s="16">
        <v>578</v>
      </c>
      <c r="G549" s="18" t="s">
        <v>34</v>
      </c>
      <c r="H549" s="15">
        <v>11.37</v>
      </c>
      <c r="I549" s="15">
        <v>11.37</v>
      </c>
      <c r="J549" s="28">
        <v>0.25</v>
      </c>
      <c r="K549" s="15">
        <f t="shared" si="35"/>
        <v>14.212499999999999</v>
      </c>
      <c r="L549" s="17">
        <f t="shared" si="36"/>
        <v>8213.380000000001</v>
      </c>
    </row>
    <row r="550" spans="1:12" s="26" customFormat="1" ht="25.5">
      <c r="A550" s="29" t="s">
        <v>14</v>
      </c>
      <c r="B550" s="18" t="s">
        <v>1420</v>
      </c>
      <c r="C550" s="18" t="s">
        <v>16</v>
      </c>
      <c r="D550" s="18" t="s">
        <v>1421</v>
      </c>
      <c r="E550" s="30" t="s">
        <v>1422</v>
      </c>
      <c r="F550" s="16">
        <v>238.5</v>
      </c>
      <c r="G550" s="18" t="s">
        <v>34</v>
      </c>
      <c r="H550" s="15">
        <v>11.39</v>
      </c>
      <c r="I550" s="15">
        <v>11.39</v>
      </c>
      <c r="J550" s="28">
        <v>0.25</v>
      </c>
      <c r="K550" s="15">
        <f t="shared" si="35"/>
        <v>14.237500000000001</v>
      </c>
      <c r="L550" s="17">
        <f t="shared" si="36"/>
        <v>3396.2400000000002</v>
      </c>
    </row>
    <row r="551" spans="1:12" s="26" customFormat="1" ht="25.5">
      <c r="A551" s="29" t="s">
        <v>14</v>
      </c>
      <c r="B551" s="18" t="s">
        <v>1423</v>
      </c>
      <c r="C551" s="18" t="s">
        <v>16</v>
      </c>
      <c r="D551" s="18" t="s">
        <v>1424</v>
      </c>
      <c r="E551" s="30" t="s">
        <v>1425</v>
      </c>
      <c r="F551" s="16">
        <v>840.2</v>
      </c>
      <c r="G551" s="18" t="s">
        <v>34</v>
      </c>
      <c r="H551" s="15">
        <v>18.02</v>
      </c>
      <c r="I551" s="15">
        <v>18.02</v>
      </c>
      <c r="J551" s="28">
        <v>0.25</v>
      </c>
      <c r="K551" s="15">
        <f t="shared" si="35"/>
        <v>22.524999999999999</v>
      </c>
      <c r="L551" s="17">
        <f t="shared" si="36"/>
        <v>18929.706000000002</v>
      </c>
    </row>
    <row r="552" spans="1:12" s="26" customFormat="1" ht="38.25">
      <c r="A552" s="29" t="s">
        <v>14</v>
      </c>
      <c r="B552" s="18" t="s">
        <v>1426</v>
      </c>
      <c r="C552" s="18" t="s">
        <v>16</v>
      </c>
      <c r="D552" s="18" t="s">
        <v>1427</v>
      </c>
      <c r="E552" s="30" t="s">
        <v>1428</v>
      </c>
      <c r="F552" s="16">
        <v>654.20000000000005</v>
      </c>
      <c r="G552" s="18" t="s">
        <v>34</v>
      </c>
      <c r="H552" s="15">
        <v>30.33</v>
      </c>
      <c r="I552" s="15">
        <v>30.33</v>
      </c>
      <c r="J552" s="28">
        <v>0.25</v>
      </c>
      <c r="K552" s="15">
        <f t="shared" si="35"/>
        <v>37.912499999999994</v>
      </c>
      <c r="L552" s="17">
        <f t="shared" si="36"/>
        <v>24800.721999999998</v>
      </c>
    </row>
    <row r="553" spans="1:12" s="26" customFormat="1" ht="38.25">
      <c r="A553" s="29" t="s">
        <v>14</v>
      </c>
      <c r="B553" s="18" t="s">
        <v>1429</v>
      </c>
      <c r="C553" s="18" t="s">
        <v>16</v>
      </c>
      <c r="D553" s="18" t="s">
        <v>1430</v>
      </c>
      <c r="E553" s="30" t="s">
        <v>1431</v>
      </c>
      <c r="F553" s="16">
        <v>141.6</v>
      </c>
      <c r="G553" s="18" t="s">
        <v>34</v>
      </c>
      <c r="H553" s="15">
        <v>60.42</v>
      </c>
      <c r="I553" s="15">
        <v>60.42</v>
      </c>
      <c r="J553" s="28">
        <v>0.25</v>
      </c>
      <c r="K553" s="15">
        <f t="shared" si="35"/>
        <v>75.525000000000006</v>
      </c>
      <c r="L553" s="17">
        <f t="shared" si="36"/>
        <v>10695.047999999999</v>
      </c>
    </row>
    <row r="554" spans="1:12" s="26" customFormat="1" ht="38.25">
      <c r="A554" s="29" t="s">
        <v>14</v>
      </c>
      <c r="B554" s="18" t="s">
        <v>1432</v>
      </c>
      <c r="C554" s="18" t="s">
        <v>16</v>
      </c>
      <c r="D554" s="18" t="s">
        <v>1433</v>
      </c>
      <c r="E554" s="30" t="s">
        <v>1434</v>
      </c>
      <c r="F554" s="16">
        <v>43.2</v>
      </c>
      <c r="G554" s="18" t="s">
        <v>34</v>
      </c>
      <c r="H554" s="15">
        <v>107.88</v>
      </c>
      <c r="I554" s="15">
        <v>107.88</v>
      </c>
      <c r="J554" s="28">
        <v>0.25</v>
      </c>
      <c r="K554" s="15">
        <f t="shared" si="35"/>
        <v>134.85</v>
      </c>
      <c r="L554" s="17">
        <f t="shared" si="36"/>
        <v>5825.52</v>
      </c>
    </row>
    <row r="555" spans="1:12" s="26" customFormat="1" ht="38.25">
      <c r="A555" s="29" t="s">
        <v>14</v>
      </c>
      <c r="B555" s="18" t="s">
        <v>1435</v>
      </c>
      <c r="C555" s="18" t="s">
        <v>16</v>
      </c>
      <c r="D555" s="18" t="s">
        <v>1436</v>
      </c>
      <c r="E555" s="30" t="s">
        <v>1437</v>
      </c>
      <c r="F555" s="16">
        <v>215.8</v>
      </c>
      <c r="G555" s="18" t="s">
        <v>34</v>
      </c>
      <c r="H555" s="15">
        <v>169.37</v>
      </c>
      <c r="I555" s="15">
        <v>169.37</v>
      </c>
      <c r="J555" s="28">
        <v>0.25</v>
      </c>
      <c r="K555" s="15">
        <f t="shared" si="35"/>
        <v>211.71250000000001</v>
      </c>
      <c r="L555" s="17">
        <f t="shared" si="36"/>
        <v>45687.018000000004</v>
      </c>
    </row>
    <row r="556" spans="1:12" s="26" customFormat="1" ht="38.25">
      <c r="A556" s="29" t="s">
        <v>14</v>
      </c>
      <c r="B556" s="18" t="s">
        <v>1438</v>
      </c>
      <c r="C556" s="18" t="s">
        <v>16</v>
      </c>
      <c r="D556" s="18" t="s">
        <v>1439</v>
      </c>
      <c r="E556" s="30" t="s">
        <v>1440</v>
      </c>
      <c r="F556" s="16">
        <v>172</v>
      </c>
      <c r="G556" s="18" t="s">
        <v>34</v>
      </c>
      <c r="H556" s="15">
        <v>354.74</v>
      </c>
      <c r="I556" s="15">
        <v>354.74</v>
      </c>
      <c r="J556" s="28">
        <v>0.25</v>
      </c>
      <c r="K556" s="15">
        <f t="shared" si="35"/>
        <v>443.42500000000001</v>
      </c>
      <c r="L556" s="17">
        <f t="shared" si="36"/>
        <v>76269.960000000006</v>
      </c>
    </row>
    <row r="557" spans="1:12" s="26" customFormat="1" ht="25.5">
      <c r="A557" s="29" t="s">
        <v>14</v>
      </c>
      <c r="B557" s="18" t="s">
        <v>1441</v>
      </c>
      <c r="C557" s="18" t="s">
        <v>28</v>
      </c>
      <c r="D557" s="18" t="s">
        <v>1442</v>
      </c>
      <c r="E557" s="30" t="s">
        <v>1443</v>
      </c>
      <c r="F557" s="16">
        <v>21.6</v>
      </c>
      <c r="G557" s="18" t="s">
        <v>34</v>
      </c>
      <c r="H557" s="15">
        <v>152.37</v>
      </c>
      <c r="I557" s="15">
        <v>152.37</v>
      </c>
      <c r="J557" s="28">
        <v>0.25</v>
      </c>
      <c r="K557" s="15">
        <f t="shared" si="35"/>
        <v>190.46250000000001</v>
      </c>
      <c r="L557" s="17">
        <f t="shared" si="36"/>
        <v>4113.9360000000006</v>
      </c>
    </row>
    <row r="558" spans="1:12" s="26" customFormat="1" ht="25.5">
      <c r="A558" s="29" t="s">
        <v>14</v>
      </c>
      <c r="B558" s="18" t="s">
        <v>1444</v>
      </c>
      <c r="C558" s="18" t="s">
        <v>28</v>
      </c>
      <c r="D558" s="18" t="s">
        <v>1445</v>
      </c>
      <c r="E558" s="30" t="s">
        <v>1446</v>
      </c>
      <c r="F558" s="16">
        <v>11.4</v>
      </c>
      <c r="G558" s="18" t="s">
        <v>34</v>
      </c>
      <c r="H558" s="15">
        <v>177.93</v>
      </c>
      <c r="I558" s="15">
        <v>177.93</v>
      </c>
      <c r="J558" s="28">
        <v>0.25</v>
      </c>
      <c r="K558" s="15">
        <f t="shared" ref="K558:K576" si="37">ROUND(I558,2)+(ROUND(I558,2)*J558)</f>
        <v>222.41250000000002</v>
      </c>
      <c r="L558" s="17">
        <f t="shared" ref="L558:L576" si="38">ROUND(K558,2)*F558</f>
        <v>2535.4740000000002</v>
      </c>
    </row>
    <row r="559" spans="1:12" s="26" customFormat="1" ht="25.5">
      <c r="A559" s="29" t="s">
        <v>14</v>
      </c>
      <c r="B559" s="18" t="s">
        <v>1447</v>
      </c>
      <c r="C559" s="18" t="s">
        <v>28</v>
      </c>
      <c r="D559" s="18" t="s">
        <v>1448</v>
      </c>
      <c r="E559" s="30" t="s">
        <v>1449</v>
      </c>
      <c r="F559" s="16">
        <v>166.3</v>
      </c>
      <c r="G559" s="18" t="s">
        <v>34</v>
      </c>
      <c r="H559" s="15">
        <v>121.02</v>
      </c>
      <c r="I559" s="15">
        <v>121.02</v>
      </c>
      <c r="J559" s="28">
        <v>0.25</v>
      </c>
      <c r="K559" s="15">
        <f t="shared" si="37"/>
        <v>151.27500000000001</v>
      </c>
      <c r="L559" s="17">
        <f t="shared" si="38"/>
        <v>25157.864000000001</v>
      </c>
    </row>
    <row r="560" spans="1:12" s="26" customFormat="1" ht="38.25">
      <c r="A560" s="29" t="s">
        <v>14</v>
      </c>
      <c r="B560" s="18" t="s">
        <v>1450</v>
      </c>
      <c r="C560" s="18" t="s">
        <v>16</v>
      </c>
      <c r="D560" s="18" t="s">
        <v>1451</v>
      </c>
      <c r="E560" s="30" t="s">
        <v>1452</v>
      </c>
      <c r="F560" s="16">
        <v>143.62</v>
      </c>
      <c r="G560" s="18" t="s">
        <v>34</v>
      </c>
      <c r="H560" s="15">
        <v>23.04</v>
      </c>
      <c r="I560" s="15">
        <v>23.04</v>
      </c>
      <c r="J560" s="28">
        <v>0.25</v>
      </c>
      <c r="K560" s="15">
        <f t="shared" si="37"/>
        <v>28.799999999999997</v>
      </c>
      <c r="L560" s="17">
        <f t="shared" si="38"/>
        <v>4136.2560000000003</v>
      </c>
    </row>
    <row r="561" spans="1:12" s="26" customFormat="1" ht="25.5">
      <c r="A561" s="29" t="s">
        <v>14</v>
      </c>
      <c r="B561" s="18" t="s">
        <v>1453</v>
      </c>
      <c r="C561" s="18" t="s">
        <v>16</v>
      </c>
      <c r="D561" s="18" t="s">
        <v>1454</v>
      </c>
      <c r="E561" s="30" t="s">
        <v>1455</v>
      </c>
      <c r="F561" s="16">
        <v>194</v>
      </c>
      <c r="G561" s="18" t="s">
        <v>26</v>
      </c>
      <c r="H561" s="15">
        <v>39.840000000000003</v>
      </c>
      <c r="I561" s="15">
        <v>39.840000000000003</v>
      </c>
      <c r="J561" s="28">
        <v>0.25</v>
      </c>
      <c r="K561" s="15">
        <f t="shared" si="37"/>
        <v>49.800000000000004</v>
      </c>
      <c r="L561" s="17">
        <f t="shared" si="38"/>
        <v>9661.1999999999989</v>
      </c>
    </row>
    <row r="562" spans="1:12" s="26" customFormat="1" ht="25.5">
      <c r="A562" s="29" t="s">
        <v>14</v>
      </c>
      <c r="B562" s="18" t="s">
        <v>1456</v>
      </c>
      <c r="C562" s="18" t="s">
        <v>16</v>
      </c>
      <c r="D562" s="18" t="s">
        <v>1457</v>
      </c>
      <c r="E562" s="30" t="s">
        <v>1458</v>
      </c>
      <c r="F562" s="16">
        <v>36</v>
      </c>
      <c r="G562" s="18" t="s">
        <v>26</v>
      </c>
      <c r="H562" s="15">
        <v>42.55</v>
      </c>
      <c r="I562" s="15">
        <v>42.55</v>
      </c>
      <c r="J562" s="28">
        <v>0.25</v>
      </c>
      <c r="K562" s="15">
        <f t="shared" si="37"/>
        <v>53.1875</v>
      </c>
      <c r="L562" s="17">
        <f t="shared" si="38"/>
        <v>1914.84</v>
      </c>
    </row>
    <row r="563" spans="1:12" s="26" customFormat="1" ht="25.5">
      <c r="A563" s="29" t="s">
        <v>14</v>
      </c>
      <c r="B563" s="18" t="s">
        <v>1459</v>
      </c>
      <c r="C563" s="18" t="s">
        <v>16</v>
      </c>
      <c r="D563" s="18" t="s">
        <v>1460</v>
      </c>
      <c r="E563" s="30" t="s">
        <v>1461</v>
      </c>
      <c r="F563" s="16">
        <v>6</v>
      </c>
      <c r="G563" s="18" t="s">
        <v>26</v>
      </c>
      <c r="H563" s="15">
        <v>46.24</v>
      </c>
      <c r="I563" s="15">
        <v>46.24</v>
      </c>
      <c r="J563" s="28">
        <v>0.25</v>
      </c>
      <c r="K563" s="15">
        <f t="shared" si="37"/>
        <v>57.800000000000004</v>
      </c>
      <c r="L563" s="17">
        <f t="shared" si="38"/>
        <v>346.79999999999995</v>
      </c>
    </row>
    <row r="564" spans="1:12" s="26" customFormat="1" ht="25.5">
      <c r="A564" s="29" t="s">
        <v>14</v>
      </c>
      <c r="B564" s="18" t="s">
        <v>1462</v>
      </c>
      <c r="C564" s="18" t="s">
        <v>16</v>
      </c>
      <c r="D564" s="18" t="s">
        <v>1463</v>
      </c>
      <c r="E564" s="30" t="s">
        <v>1464</v>
      </c>
      <c r="F564" s="16">
        <v>8</v>
      </c>
      <c r="G564" s="18" t="s">
        <v>26</v>
      </c>
      <c r="H564" s="15">
        <v>72.94</v>
      </c>
      <c r="I564" s="15">
        <v>72.94</v>
      </c>
      <c r="J564" s="28">
        <v>0.25</v>
      </c>
      <c r="K564" s="15">
        <f t="shared" si="37"/>
        <v>91.174999999999997</v>
      </c>
      <c r="L564" s="17">
        <f t="shared" si="38"/>
        <v>729.44</v>
      </c>
    </row>
    <row r="565" spans="1:12" s="26" customFormat="1" ht="25.5">
      <c r="A565" s="29" t="s">
        <v>14</v>
      </c>
      <c r="B565" s="18" t="s">
        <v>1465</v>
      </c>
      <c r="C565" s="18" t="s">
        <v>16</v>
      </c>
      <c r="D565" s="18" t="s">
        <v>1466</v>
      </c>
      <c r="E565" s="30" t="s">
        <v>1467</v>
      </c>
      <c r="F565" s="16">
        <v>40</v>
      </c>
      <c r="G565" s="18" t="s">
        <v>26</v>
      </c>
      <c r="H565" s="15">
        <v>37.99</v>
      </c>
      <c r="I565" s="15">
        <v>37.99</v>
      </c>
      <c r="J565" s="28">
        <v>0.25</v>
      </c>
      <c r="K565" s="15">
        <f t="shared" si="37"/>
        <v>47.487500000000004</v>
      </c>
      <c r="L565" s="17">
        <f t="shared" si="38"/>
        <v>1899.6000000000001</v>
      </c>
    </row>
    <row r="566" spans="1:12" s="26" customFormat="1" ht="25.5">
      <c r="A566" s="29" t="s">
        <v>14</v>
      </c>
      <c r="B566" s="18" t="s">
        <v>1468</v>
      </c>
      <c r="C566" s="18" t="s">
        <v>16</v>
      </c>
      <c r="D566" s="18" t="s">
        <v>1469</v>
      </c>
      <c r="E566" s="30" t="s">
        <v>1470</v>
      </c>
      <c r="F566" s="16">
        <v>13</v>
      </c>
      <c r="G566" s="18" t="s">
        <v>26</v>
      </c>
      <c r="H566" s="15">
        <v>57.85</v>
      </c>
      <c r="I566" s="15">
        <v>57.85</v>
      </c>
      <c r="J566" s="28">
        <v>0.25</v>
      </c>
      <c r="K566" s="15">
        <f t="shared" si="37"/>
        <v>72.3125</v>
      </c>
      <c r="L566" s="17">
        <f t="shared" si="38"/>
        <v>940.03</v>
      </c>
    </row>
    <row r="567" spans="1:12" s="26" customFormat="1" ht="25.5">
      <c r="A567" s="29" t="s">
        <v>14</v>
      </c>
      <c r="B567" s="18" t="s">
        <v>1471</v>
      </c>
      <c r="C567" s="18" t="s">
        <v>16</v>
      </c>
      <c r="D567" s="18" t="s">
        <v>1472</v>
      </c>
      <c r="E567" s="30" t="s">
        <v>1473</v>
      </c>
      <c r="F567" s="16">
        <v>2</v>
      </c>
      <c r="G567" s="18" t="s">
        <v>26</v>
      </c>
      <c r="H567" s="15">
        <v>77.7</v>
      </c>
      <c r="I567" s="15">
        <v>77.7</v>
      </c>
      <c r="J567" s="28">
        <v>0.25</v>
      </c>
      <c r="K567" s="15">
        <f t="shared" si="37"/>
        <v>97.125</v>
      </c>
      <c r="L567" s="17">
        <f t="shared" si="38"/>
        <v>194.26</v>
      </c>
    </row>
    <row r="568" spans="1:12" s="26" customFormat="1" ht="25.5">
      <c r="A568" s="29" t="s">
        <v>14</v>
      </c>
      <c r="B568" s="18" t="s">
        <v>1474</v>
      </c>
      <c r="C568" s="18" t="s">
        <v>16</v>
      </c>
      <c r="D568" s="18" t="s">
        <v>1475</v>
      </c>
      <c r="E568" s="30" t="s">
        <v>1476</v>
      </c>
      <c r="F568" s="16">
        <v>2</v>
      </c>
      <c r="G568" s="18" t="s">
        <v>26</v>
      </c>
      <c r="H568" s="15">
        <v>102.38</v>
      </c>
      <c r="I568" s="15">
        <v>102.38</v>
      </c>
      <c r="J568" s="28">
        <v>0.25</v>
      </c>
      <c r="K568" s="15">
        <f t="shared" si="37"/>
        <v>127.97499999999999</v>
      </c>
      <c r="L568" s="17">
        <f t="shared" si="38"/>
        <v>255.96</v>
      </c>
    </row>
    <row r="569" spans="1:12" s="26" customFormat="1">
      <c r="A569" s="29" t="s">
        <v>14</v>
      </c>
      <c r="B569" s="18" t="s">
        <v>1477</v>
      </c>
      <c r="C569" s="18" t="s">
        <v>28</v>
      </c>
      <c r="D569" s="18" t="s">
        <v>1478</v>
      </c>
      <c r="E569" s="30" t="s">
        <v>1479</v>
      </c>
      <c r="F569" s="16">
        <v>16</v>
      </c>
      <c r="G569" s="18" t="s">
        <v>26</v>
      </c>
      <c r="H569" s="15">
        <v>17.02</v>
      </c>
      <c r="I569" s="15">
        <v>17.02</v>
      </c>
      <c r="J569" s="28">
        <v>0.25</v>
      </c>
      <c r="K569" s="15">
        <f t="shared" si="37"/>
        <v>21.274999999999999</v>
      </c>
      <c r="L569" s="17">
        <f t="shared" si="38"/>
        <v>340.48</v>
      </c>
    </row>
    <row r="570" spans="1:12" s="26" customFormat="1">
      <c r="A570" s="29" t="s">
        <v>14</v>
      </c>
      <c r="B570" s="18" t="s">
        <v>1480</v>
      </c>
      <c r="C570" s="18" t="s">
        <v>28</v>
      </c>
      <c r="D570" s="18" t="s">
        <v>1481</v>
      </c>
      <c r="E570" s="30" t="s">
        <v>1482</v>
      </c>
      <c r="F570" s="16">
        <v>36</v>
      </c>
      <c r="G570" s="18" t="s">
        <v>26</v>
      </c>
      <c r="H570" s="15">
        <v>57.78</v>
      </c>
      <c r="I570" s="15">
        <v>57.78</v>
      </c>
      <c r="J570" s="28">
        <v>0.25</v>
      </c>
      <c r="K570" s="15">
        <f t="shared" si="37"/>
        <v>72.224999999999994</v>
      </c>
      <c r="L570" s="17">
        <f t="shared" si="38"/>
        <v>2600.2800000000002</v>
      </c>
    </row>
    <row r="571" spans="1:12" s="26" customFormat="1">
      <c r="A571" s="29" t="s">
        <v>14</v>
      </c>
      <c r="B571" s="18" t="s">
        <v>1483</v>
      </c>
      <c r="C571" s="18" t="s">
        <v>28</v>
      </c>
      <c r="D571" s="18" t="s">
        <v>1484</v>
      </c>
      <c r="E571" s="30" t="s">
        <v>1485</v>
      </c>
      <c r="F571" s="16">
        <v>22</v>
      </c>
      <c r="G571" s="18" t="s">
        <v>26</v>
      </c>
      <c r="H571" s="15">
        <v>139.19999999999999</v>
      </c>
      <c r="I571" s="15">
        <v>139.19999999999999</v>
      </c>
      <c r="J571" s="28">
        <v>0.25</v>
      </c>
      <c r="K571" s="15">
        <f t="shared" si="37"/>
        <v>174</v>
      </c>
      <c r="L571" s="17">
        <f t="shared" si="38"/>
        <v>3828</v>
      </c>
    </row>
    <row r="572" spans="1:12" s="26" customFormat="1">
      <c r="A572" s="29" t="s">
        <v>14</v>
      </c>
      <c r="B572" s="18" t="s">
        <v>1486</v>
      </c>
      <c r="C572" s="18" t="s">
        <v>28</v>
      </c>
      <c r="D572" s="18" t="s">
        <v>1487</v>
      </c>
      <c r="E572" s="27" t="s">
        <v>1488</v>
      </c>
      <c r="F572" s="18">
        <v>131</v>
      </c>
      <c r="G572" s="18" t="s">
        <v>26</v>
      </c>
      <c r="H572" s="15">
        <v>139.19999999999999</v>
      </c>
      <c r="I572" s="15">
        <v>139.19999999999999</v>
      </c>
      <c r="J572" s="28">
        <v>0.25</v>
      </c>
      <c r="K572" s="18">
        <f t="shared" si="37"/>
        <v>174</v>
      </c>
      <c r="L572" s="17">
        <f t="shared" si="38"/>
        <v>22794</v>
      </c>
    </row>
    <row r="573" spans="1:12" s="26" customFormat="1" ht="25.5">
      <c r="A573" s="29" t="s">
        <v>14</v>
      </c>
      <c r="B573" s="18" t="s">
        <v>1489</v>
      </c>
      <c r="C573" s="18" t="s">
        <v>16</v>
      </c>
      <c r="D573" s="18" t="s">
        <v>1490</v>
      </c>
      <c r="E573" s="30" t="s">
        <v>1491</v>
      </c>
      <c r="F573" s="16">
        <v>110</v>
      </c>
      <c r="G573" s="18" t="s">
        <v>26</v>
      </c>
      <c r="H573" s="15">
        <v>35.96</v>
      </c>
      <c r="I573" s="15">
        <v>35.96</v>
      </c>
      <c r="J573" s="28">
        <v>0.25</v>
      </c>
      <c r="K573" s="15">
        <f t="shared" si="37"/>
        <v>44.95</v>
      </c>
      <c r="L573" s="17">
        <f t="shared" si="38"/>
        <v>4944.5</v>
      </c>
    </row>
    <row r="574" spans="1:12" s="26" customFormat="1">
      <c r="A574" s="29" t="s">
        <v>14</v>
      </c>
      <c r="B574" s="18" t="s">
        <v>1492</v>
      </c>
      <c r="C574" s="18" t="s">
        <v>28</v>
      </c>
      <c r="D574" s="18" t="s">
        <v>1493</v>
      </c>
      <c r="E574" s="30" t="s">
        <v>1494</v>
      </c>
      <c r="F574" s="16">
        <v>23</v>
      </c>
      <c r="G574" s="18" t="s">
        <v>26</v>
      </c>
      <c r="H574" s="15">
        <v>154.80000000000001</v>
      </c>
      <c r="I574" s="15">
        <v>154.80000000000001</v>
      </c>
      <c r="J574" s="28">
        <v>0.25</v>
      </c>
      <c r="K574" s="15">
        <f t="shared" si="37"/>
        <v>193.5</v>
      </c>
      <c r="L574" s="17">
        <f t="shared" si="38"/>
        <v>4450.5</v>
      </c>
    </row>
    <row r="575" spans="1:12" s="26" customFormat="1" ht="25.5">
      <c r="A575" s="29" t="s">
        <v>14</v>
      </c>
      <c r="B575" s="18" t="s">
        <v>1495</v>
      </c>
      <c r="C575" s="18" t="s">
        <v>16</v>
      </c>
      <c r="D575" s="18" t="s">
        <v>1496</v>
      </c>
      <c r="E575" s="30" t="s">
        <v>1497</v>
      </c>
      <c r="F575" s="16">
        <v>69</v>
      </c>
      <c r="G575" s="18" t="s">
        <v>26</v>
      </c>
      <c r="H575" s="15">
        <v>113.21</v>
      </c>
      <c r="I575" s="15">
        <v>113.21</v>
      </c>
      <c r="J575" s="28">
        <v>0.25</v>
      </c>
      <c r="K575" s="15">
        <f t="shared" si="37"/>
        <v>141.51249999999999</v>
      </c>
      <c r="L575" s="17">
        <f t="shared" si="38"/>
        <v>9764.1899999999987</v>
      </c>
    </row>
    <row r="576" spans="1:12" s="26" customFormat="1">
      <c r="A576" s="29" t="s">
        <v>14</v>
      </c>
      <c r="B576" s="18" t="s">
        <v>1498</v>
      </c>
      <c r="C576" s="18" t="s">
        <v>28</v>
      </c>
      <c r="D576" s="18" t="s">
        <v>1499</v>
      </c>
      <c r="E576" s="30" t="s">
        <v>1500</v>
      </c>
      <c r="F576" s="16">
        <v>18</v>
      </c>
      <c r="G576" s="18" t="s">
        <v>26</v>
      </c>
      <c r="H576" s="15">
        <v>135.87</v>
      </c>
      <c r="I576" s="15">
        <v>135.87</v>
      </c>
      <c r="J576" s="28">
        <v>0.25</v>
      </c>
      <c r="K576" s="15">
        <f t="shared" si="37"/>
        <v>169.83750000000001</v>
      </c>
      <c r="L576" s="17">
        <f t="shared" si="38"/>
        <v>3057.12</v>
      </c>
    </row>
    <row r="577" spans="1:12" s="26" customFormat="1">
      <c r="A577" s="31" t="s">
        <v>11</v>
      </c>
      <c r="B577" s="25" t="s">
        <v>1501</v>
      </c>
      <c r="C577" s="25"/>
      <c r="D577" s="25"/>
      <c r="E577" s="33" t="s">
        <v>1502</v>
      </c>
      <c r="F577" s="19"/>
      <c r="G577" s="25"/>
      <c r="H577" s="15"/>
      <c r="I577" s="15"/>
      <c r="J577" s="32"/>
      <c r="K577" s="20"/>
      <c r="L577" s="22">
        <f>SUBTOTAL(9,L578:L586)</f>
        <v>41990.599599999994</v>
      </c>
    </row>
    <row r="578" spans="1:12" s="26" customFormat="1" ht="38.25">
      <c r="A578" s="29" t="s">
        <v>14</v>
      </c>
      <c r="B578" s="18" t="s">
        <v>1503</v>
      </c>
      <c r="C578" s="18" t="s">
        <v>16</v>
      </c>
      <c r="D578" s="18" t="s">
        <v>1504</v>
      </c>
      <c r="E578" s="30" t="s">
        <v>1505</v>
      </c>
      <c r="F578" s="16">
        <v>206</v>
      </c>
      <c r="G578" s="18" t="s">
        <v>34</v>
      </c>
      <c r="H578" s="15">
        <v>43.23</v>
      </c>
      <c r="I578" s="15">
        <v>43.23</v>
      </c>
      <c r="J578" s="28">
        <v>0.25</v>
      </c>
      <c r="K578" s="15">
        <f t="shared" ref="K578:K586" si="39">ROUND(I578,2)+(ROUND(I578,2)*J578)</f>
        <v>54.037499999999994</v>
      </c>
      <c r="L578" s="17">
        <f t="shared" ref="L578:L586" si="40">ROUND(K578,2)*F578</f>
        <v>11132.24</v>
      </c>
    </row>
    <row r="579" spans="1:12" s="26" customFormat="1" ht="38.25">
      <c r="A579" s="29" t="s">
        <v>14</v>
      </c>
      <c r="B579" s="18" t="s">
        <v>1506</v>
      </c>
      <c r="C579" s="18" t="s">
        <v>16</v>
      </c>
      <c r="D579" s="18" t="s">
        <v>1507</v>
      </c>
      <c r="E579" s="27" t="s">
        <v>1508</v>
      </c>
      <c r="F579" s="18">
        <v>18</v>
      </c>
      <c r="G579" s="18" t="s">
        <v>34</v>
      </c>
      <c r="H579" s="15">
        <v>26.48</v>
      </c>
      <c r="I579" s="15">
        <v>26.48</v>
      </c>
      <c r="J579" s="28">
        <v>0.25</v>
      </c>
      <c r="K579" s="18">
        <f t="shared" si="39"/>
        <v>33.1</v>
      </c>
      <c r="L579" s="17">
        <f t="shared" si="40"/>
        <v>595.80000000000007</v>
      </c>
    </row>
    <row r="580" spans="1:12" s="26" customFormat="1" ht="25.5">
      <c r="A580" s="29" t="s">
        <v>14</v>
      </c>
      <c r="B580" s="18" t="s">
        <v>1509</v>
      </c>
      <c r="C580" s="18" t="s">
        <v>28</v>
      </c>
      <c r="D580" s="18" t="s">
        <v>1510</v>
      </c>
      <c r="E580" s="30" t="s">
        <v>1511</v>
      </c>
      <c r="F580" s="16">
        <v>190</v>
      </c>
      <c r="G580" s="18" t="s">
        <v>34</v>
      </c>
      <c r="H580" s="15">
        <v>78.099999999999994</v>
      </c>
      <c r="I580" s="15">
        <v>78.099999999999994</v>
      </c>
      <c r="J580" s="28">
        <v>0.25</v>
      </c>
      <c r="K580" s="15">
        <f t="shared" si="39"/>
        <v>97.625</v>
      </c>
      <c r="L580" s="17">
        <f t="shared" si="40"/>
        <v>18549.7</v>
      </c>
    </row>
    <row r="581" spans="1:12" s="26" customFormat="1" ht="38.25">
      <c r="A581" s="29" t="s">
        <v>14</v>
      </c>
      <c r="B581" s="18" t="s">
        <v>1512</v>
      </c>
      <c r="C581" s="18" t="s">
        <v>16</v>
      </c>
      <c r="D581" s="18" t="s">
        <v>1513</v>
      </c>
      <c r="E581" s="30" t="s">
        <v>1514</v>
      </c>
      <c r="F581" s="16">
        <v>16</v>
      </c>
      <c r="G581" s="18" t="s">
        <v>34</v>
      </c>
      <c r="H581" s="15">
        <v>67.430000000000007</v>
      </c>
      <c r="I581" s="15">
        <v>67.430000000000007</v>
      </c>
      <c r="J581" s="28">
        <v>0.25</v>
      </c>
      <c r="K581" s="15">
        <f t="shared" si="39"/>
        <v>84.287500000000009</v>
      </c>
      <c r="L581" s="17">
        <f t="shared" si="40"/>
        <v>1348.64</v>
      </c>
    </row>
    <row r="582" spans="1:12" s="26" customFormat="1" ht="38.25">
      <c r="A582" s="29" t="s">
        <v>14</v>
      </c>
      <c r="B582" s="18" t="s">
        <v>1515</v>
      </c>
      <c r="C582" s="18" t="s">
        <v>16</v>
      </c>
      <c r="D582" s="18" t="s">
        <v>1516</v>
      </c>
      <c r="E582" s="30" t="s">
        <v>1517</v>
      </c>
      <c r="F582" s="16">
        <v>18</v>
      </c>
      <c r="G582" s="18" t="s">
        <v>34</v>
      </c>
      <c r="H582" s="15">
        <v>55.76</v>
      </c>
      <c r="I582" s="15">
        <v>55.76</v>
      </c>
      <c r="J582" s="28">
        <v>0.25</v>
      </c>
      <c r="K582" s="15">
        <f t="shared" si="39"/>
        <v>69.7</v>
      </c>
      <c r="L582" s="17">
        <f t="shared" si="40"/>
        <v>1254.6000000000001</v>
      </c>
    </row>
    <row r="583" spans="1:12" s="26" customFormat="1" ht="38.25">
      <c r="A583" s="29" t="s">
        <v>14</v>
      </c>
      <c r="B583" s="18" t="s">
        <v>1518</v>
      </c>
      <c r="C583" s="18" t="s">
        <v>16</v>
      </c>
      <c r="D583" s="18" t="s">
        <v>1718</v>
      </c>
      <c r="E583" s="30" t="s">
        <v>1519</v>
      </c>
      <c r="F583" s="16">
        <v>257.44</v>
      </c>
      <c r="G583" s="18" t="s">
        <v>104</v>
      </c>
      <c r="H583" s="15">
        <v>16.27</v>
      </c>
      <c r="I583" s="15">
        <v>16.27</v>
      </c>
      <c r="J583" s="28">
        <v>0.25</v>
      </c>
      <c r="K583" s="15">
        <f t="shared" si="39"/>
        <v>20.337499999999999</v>
      </c>
      <c r="L583" s="17">
        <f t="shared" si="40"/>
        <v>5236.3296</v>
      </c>
    </row>
    <row r="584" spans="1:12" s="26" customFormat="1" ht="25.5">
      <c r="A584" s="29" t="s">
        <v>14</v>
      </c>
      <c r="B584" s="18" t="s">
        <v>1520</v>
      </c>
      <c r="C584" s="18" t="s">
        <v>16</v>
      </c>
      <c r="D584" s="18" t="s">
        <v>1521</v>
      </c>
      <c r="E584" s="30" t="s">
        <v>1522</v>
      </c>
      <c r="F584" s="16">
        <v>75</v>
      </c>
      <c r="G584" s="18" t="s">
        <v>34</v>
      </c>
      <c r="H584" s="15">
        <v>19.97</v>
      </c>
      <c r="I584" s="15">
        <v>19.97</v>
      </c>
      <c r="J584" s="28">
        <v>0.25</v>
      </c>
      <c r="K584" s="15">
        <f t="shared" si="39"/>
        <v>24.962499999999999</v>
      </c>
      <c r="L584" s="17">
        <f t="shared" si="40"/>
        <v>1872</v>
      </c>
    </row>
    <row r="585" spans="1:12" s="26" customFormat="1" ht="25.5">
      <c r="A585" s="29" t="s">
        <v>14</v>
      </c>
      <c r="B585" s="18" t="s">
        <v>1523</v>
      </c>
      <c r="C585" s="18" t="s">
        <v>16</v>
      </c>
      <c r="D585" s="18" t="s">
        <v>1524</v>
      </c>
      <c r="E585" s="30" t="s">
        <v>1525</v>
      </c>
      <c r="F585" s="16">
        <v>145</v>
      </c>
      <c r="G585" s="18" t="s">
        <v>26</v>
      </c>
      <c r="H585" s="15">
        <v>8.39</v>
      </c>
      <c r="I585" s="15">
        <v>8.39</v>
      </c>
      <c r="J585" s="28">
        <v>0.25</v>
      </c>
      <c r="K585" s="15">
        <f t="shared" si="39"/>
        <v>10.487500000000001</v>
      </c>
      <c r="L585" s="17">
        <f t="shared" si="40"/>
        <v>1521.05</v>
      </c>
    </row>
    <row r="586" spans="1:12" s="26" customFormat="1" ht="25.5">
      <c r="A586" s="29" t="s">
        <v>14</v>
      </c>
      <c r="B586" s="18" t="s">
        <v>1526</v>
      </c>
      <c r="C586" s="18" t="s">
        <v>16</v>
      </c>
      <c r="D586" s="18" t="s">
        <v>1527</v>
      </c>
      <c r="E586" s="30" t="s">
        <v>1528</v>
      </c>
      <c r="F586" s="16">
        <v>29</v>
      </c>
      <c r="G586" s="18" t="s">
        <v>26</v>
      </c>
      <c r="H586" s="15">
        <v>13.25</v>
      </c>
      <c r="I586" s="15">
        <v>13.25</v>
      </c>
      <c r="J586" s="28">
        <v>0.25</v>
      </c>
      <c r="K586" s="15">
        <f t="shared" si="39"/>
        <v>16.5625</v>
      </c>
      <c r="L586" s="17">
        <f t="shared" si="40"/>
        <v>480.23999999999995</v>
      </c>
    </row>
    <row r="587" spans="1:12" s="26" customFormat="1">
      <c r="A587" s="31" t="s">
        <v>11</v>
      </c>
      <c r="B587" s="25" t="s">
        <v>1529</v>
      </c>
      <c r="C587" s="25"/>
      <c r="D587" s="25"/>
      <c r="E587" s="33" t="s">
        <v>1530</v>
      </c>
      <c r="F587" s="19"/>
      <c r="G587" s="25"/>
      <c r="H587" s="15"/>
      <c r="I587" s="15"/>
      <c r="J587" s="32"/>
      <c r="K587" s="20"/>
      <c r="L587" s="22">
        <f>SUBTOTAL(9,L588:L615)</f>
        <v>169910.9541</v>
      </c>
    </row>
    <row r="588" spans="1:12" s="26" customFormat="1">
      <c r="A588" s="29" t="s">
        <v>14</v>
      </c>
      <c r="B588" s="18" t="s">
        <v>1531</v>
      </c>
      <c r="C588" s="18" t="s">
        <v>28</v>
      </c>
      <c r="D588" s="18" t="s">
        <v>1532</v>
      </c>
      <c r="E588" s="30" t="s">
        <v>1533</v>
      </c>
      <c r="F588" s="16">
        <v>7</v>
      </c>
      <c r="G588" s="18" t="s">
        <v>26</v>
      </c>
      <c r="H588" s="15">
        <v>3081.82</v>
      </c>
      <c r="I588" s="15">
        <v>3081.82</v>
      </c>
      <c r="J588" s="28">
        <v>0.25</v>
      </c>
      <c r="K588" s="15">
        <f t="shared" ref="K588:K615" si="41">ROUND(I588,2)+(ROUND(I588,2)*J588)</f>
        <v>3852.2750000000001</v>
      </c>
      <c r="L588" s="17">
        <f t="shared" ref="L588:L615" si="42">ROUND(K588,2)*F588</f>
        <v>26965.960000000003</v>
      </c>
    </row>
    <row r="589" spans="1:12" s="26" customFormat="1" ht="25.5">
      <c r="A589" s="29" t="s">
        <v>14</v>
      </c>
      <c r="B589" s="18" t="s">
        <v>1534</v>
      </c>
      <c r="C589" s="18" t="s">
        <v>16</v>
      </c>
      <c r="D589" s="18" t="s">
        <v>1535</v>
      </c>
      <c r="E589" s="27" t="s">
        <v>1536</v>
      </c>
      <c r="F589" s="18">
        <v>14</v>
      </c>
      <c r="G589" s="18" t="s">
        <v>26</v>
      </c>
      <c r="H589" s="15">
        <v>737.13</v>
      </c>
      <c r="I589" s="15">
        <v>737.13</v>
      </c>
      <c r="J589" s="28">
        <v>0.25</v>
      </c>
      <c r="K589" s="18">
        <f t="shared" si="41"/>
        <v>921.41250000000002</v>
      </c>
      <c r="L589" s="17">
        <f t="shared" si="42"/>
        <v>12899.74</v>
      </c>
    </row>
    <row r="590" spans="1:12" s="26" customFormat="1" ht="25.5">
      <c r="A590" s="29" t="s">
        <v>14</v>
      </c>
      <c r="B590" s="18" t="s">
        <v>1537</v>
      </c>
      <c r="C590" s="18" t="s">
        <v>16</v>
      </c>
      <c r="D590" s="18" t="s">
        <v>1538</v>
      </c>
      <c r="E590" s="30" t="s">
        <v>1539</v>
      </c>
      <c r="F590" s="16">
        <v>2</v>
      </c>
      <c r="G590" s="18" t="s">
        <v>26</v>
      </c>
      <c r="H590" s="15">
        <v>1362.88</v>
      </c>
      <c r="I590" s="15">
        <v>1362.88</v>
      </c>
      <c r="J590" s="28">
        <v>0.25</v>
      </c>
      <c r="K590" s="15">
        <f t="shared" si="41"/>
        <v>1703.6000000000001</v>
      </c>
      <c r="L590" s="17">
        <f t="shared" si="42"/>
        <v>3407.2</v>
      </c>
    </row>
    <row r="591" spans="1:12" s="26" customFormat="1" ht="25.5">
      <c r="A591" s="29" t="s">
        <v>14</v>
      </c>
      <c r="B591" s="18" t="s">
        <v>1540</v>
      </c>
      <c r="C591" s="18" t="s">
        <v>16</v>
      </c>
      <c r="D591" s="18" t="s">
        <v>1541</v>
      </c>
      <c r="E591" s="30" t="s">
        <v>1542</v>
      </c>
      <c r="F591" s="16">
        <v>5948.8</v>
      </c>
      <c r="G591" s="18" t="s">
        <v>34</v>
      </c>
      <c r="H591" s="15">
        <v>6.92</v>
      </c>
      <c r="I591" s="15">
        <v>6.92</v>
      </c>
      <c r="J591" s="28">
        <v>0.25</v>
      </c>
      <c r="K591" s="15">
        <f t="shared" si="41"/>
        <v>8.65</v>
      </c>
      <c r="L591" s="17">
        <f t="shared" si="42"/>
        <v>51457.120000000003</v>
      </c>
    </row>
    <row r="592" spans="1:12" s="26" customFormat="1" ht="25.5">
      <c r="A592" s="29" t="s">
        <v>14</v>
      </c>
      <c r="B592" s="18" t="s">
        <v>1543</v>
      </c>
      <c r="C592" s="18" t="s">
        <v>16</v>
      </c>
      <c r="D592" s="18" t="s">
        <v>1544</v>
      </c>
      <c r="E592" s="30" t="s">
        <v>1545</v>
      </c>
      <c r="F592" s="16">
        <v>78</v>
      </c>
      <c r="G592" s="18" t="s">
        <v>26</v>
      </c>
      <c r="H592" s="15">
        <v>58.08</v>
      </c>
      <c r="I592" s="15">
        <v>58.08</v>
      </c>
      <c r="J592" s="28">
        <v>0.25</v>
      </c>
      <c r="K592" s="15">
        <f t="shared" si="41"/>
        <v>72.599999999999994</v>
      </c>
      <c r="L592" s="17">
        <f t="shared" si="42"/>
        <v>5662.7999999999993</v>
      </c>
    </row>
    <row r="593" spans="1:12" s="26" customFormat="1" ht="25.5">
      <c r="A593" s="29" t="s">
        <v>14</v>
      </c>
      <c r="B593" s="18" t="s">
        <v>1546</v>
      </c>
      <c r="C593" s="18" t="s">
        <v>16</v>
      </c>
      <c r="D593" s="18" t="s">
        <v>1399</v>
      </c>
      <c r="E593" s="27" t="s">
        <v>1400</v>
      </c>
      <c r="F593" s="18">
        <v>19</v>
      </c>
      <c r="G593" s="18" t="s">
        <v>26</v>
      </c>
      <c r="H593" s="15">
        <v>38.64</v>
      </c>
      <c r="I593" s="15">
        <v>38.64</v>
      </c>
      <c r="J593" s="28">
        <v>0.25</v>
      </c>
      <c r="K593" s="18">
        <f t="shared" si="41"/>
        <v>48.3</v>
      </c>
      <c r="L593" s="17">
        <f t="shared" si="42"/>
        <v>917.69999999999993</v>
      </c>
    </row>
    <row r="594" spans="1:12" s="26" customFormat="1" ht="25.5">
      <c r="A594" s="29" t="s">
        <v>14</v>
      </c>
      <c r="B594" s="18" t="s">
        <v>1547</v>
      </c>
      <c r="C594" s="18" t="s">
        <v>16</v>
      </c>
      <c r="D594" s="18" t="s">
        <v>1399</v>
      </c>
      <c r="E594" s="30" t="s">
        <v>1400</v>
      </c>
      <c r="F594" s="16">
        <v>4</v>
      </c>
      <c r="G594" s="18" t="s">
        <v>26</v>
      </c>
      <c r="H594" s="15">
        <v>38.64</v>
      </c>
      <c r="I594" s="15">
        <v>38.64</v>
      </c>
      <c r="J594" s="28">
        <v>0.25</v>
      </c>
      <c r="K594" s="15">
        <f t="shared" si="41"/>
        <v>48.3</v>
      </c>
      <c r="L594" s="17">
        <f t="shared" si="42"/>
        <v>193.2</v>
      </c>
    </row>
    <row r="595" spans="1:12" s="26" customFormat="1" ht="25.5">
      <c r="A595" s="29" t="s">
        <v>14</v>
      </c>
      <c r="B595" s="18" t="s">
        <v>1548</v>
      </c>
      <c r="C595" s="18" t="s">
        <v>16</v>
      </c>
      <c r="D595" s="18" t="s">
        <v>1243</v>
      </c>
      <c r="E595" s="30" t="s">
        <v>1244</v>
      </c>
      <c r="F595" s="16">
        <v>1</v>
      </c>
      <c r="G595" s="18" t="s">
        <v>26</v>
      </c>
      <c r="H595" s="15">
        <v>25.63</v>
      </c>
      <c r="I595" s="15">
        <v>25.63</v>
      </c>
      <c r="J595" s="28">
        <v>0.25</v>
      </c>
      <c r="K595" s="15">
        <f t="shared" si="41"/>
        <v>32.037500000000001</v>
      </c>
      <c r="L595" s="17">
        <f t="shared" si="42"/>
        <v>32.04</v>
      </c>
    </row>
    <row r="596" spans="1:12" s="26" customFormat="1" ht="25.5">
      <c r="A596" s="29" t="s">
        <v>14</v>
      </c>
      <c r="B596" s="18" t="s">
        <v>1549</v>
      </c>
      <c r="C596" s="18" t="s">
        <v>16</v>
      </c>
      <c r="D596" s="18" t="s">
        <v>1550</v>
      </c>
      <c r="E596" s="30" t="s">
        <v>1551</v>
      </c>
      <c r="F596" s="16">
        <v>8</v>
      </c>
      <c r="G596" s="18" t="s">
        <v>26</v>
      </c>
      <c r="H596" s="15">
        <v>43.51</v>
      </c>
      <c r="I596" s="15">
        <v>43.51</v>
      </c>
      <c r="J596" s="28">
        <v>0.25</v>
      </c>
      <c r="K596" s="15">
        <f t="shared" si="41"/>
        <v>54.387499999999996</v>
      </c>
      <c r="L596" s="17">
        <f t="shared" si="42"/>
        <v>435.12</v>
      </c>
    </row>
    <row r="597" spans="1:12" s="26" customFormat="1" ht="25.5">
      <c r="A597" s="29" t="s">
        <v>14</v>
      </c>
      <c r="B597" s="18" t="s">
        <v>1552</v>
      </c>
      <c r="C597" s="18" t="s">
        <v>16</v>
      </c>
      <c r="D597" s="18" t="s">
        <v>1386</v>
      </c>
      <c r="E597" s="30" t="s">
        <v>1387</v>
      </c>
      <c r="F597" s="16">
        <v>38</v>
      </c>
      <c r="G597" s="18" t="s">
        <v>26</v>
      </c>
      <c r="H597" s="15">
        <v>45.53</v>
      </c>
      <c r="I597" s="15">
        <v>45.53</v>
      </c>
      <c r="J597" s="28">
        <v>0.25</v>
      </c>
      <c r="K597" s="15">
        <f t="shared" si="41"/>
        <v>56.912500000000001</v>
      </c>
      <c r="L597" s="17">
        <f t="shared" si="42"/>
        <v>2162.58</v>
      </c>
    </row>
    <row r="598" spans="1:12" s="26" customFormat="1" ht="25.5">
      <c r="A598" s="29" t="s">
        <v>14</v>
      </c>
      <c r="B598" s="18" t="s">
        <v>1553</v>
      </c>
      <c r="C598" s="18" t="s">
        <v>16</v>
      </c>
      <c r="D598" s="18" t="s">
        <v>1389</v>
      </c>
      <c r="E598" s="30" t="s">
        <v>1390</v>
      </c>
      <c r="F598" s="16">
        <v>8</v>
      </c>
      <c r="G598" s="18" t="s">
        <v>26</v>
      </c>
      <c r="H598" s="15">
        <v>39.67</v>
      </c>
      <c r="I598" s="15">
        <v>39.67</v>
      </c>
      <c r="J598" s="28">
        <v>0.25</v>
      </c>
      <c r="K598" s="15">
        <f t="shared" si="41"/>
        <v>49.587500000000006</v>
      </c>
      <c r="L598" s="17">
        <f t="shared" si="42"/>
        <v>396.72</v>
      </c>
    </row>
    <row r="599" spans="1:12" s="26" customFormat="1" ht="25.5">
      <c r="A599" s="29" t="s">
        <v>14</v>
      </c>
      <c r="B599" s="18" t="s">
        <v>1554</v>
      </c>
      <c r="C599" s="18" t="s">
        <v>16</v>
      </c>
      <c r="D599" s="18" t="s">
        <v>1555</v>
      </c>
      <c r="E599" s="30" t="s">
        <v>1556</v>
      </c>
      <c r="F599" s="16">
        <v>8</v>
      </c>
      <c r="G599" s="18" t="s">
        <v>26</v>
      </c>
      <c r="H599" s="15">
        <v>95.26</v>
      </c>
      <c r="I599" s="15">
        <v>95.26</v>
      </c>
      <c r="J599" s="28">
        <v>0.25</v>
      </c>
      <c r="K599" s="15">
        <f t="shared" si="41"/>
        <v>119.075</v>
      </c>
      <c r="L599" s="17">
        <f t="shared" si="42"/>
        <v>952.64</v>
      </c>
    </row>
    <row r="600" spans="1:12" s="26" customFormat="1" ht="25.5">
      <c r="A600" s="29" t="s">
        <v>14</v>
      </c>
      <c r="B600" s="18" t="s">
        <v>1557</v>
      </c>
      <c r="C600" s="18" t="s">
        <v>16</v>
      </c>
      <c r="D600" s="18" t="s">
        <v>1558</v>
      </c>
      <c r="E600" s="30" t="s">
        <v>1559</v>
      </c>
      <c r="F600" s="16">
        <v>3</v>
      </c>
      <c r="G600" s="18" t="s">
        <v>26</v>
      </c>
      <c r="H600" s="15">
        <v>26.14</v>
      </c>
      <c r="I600" s="15">
        <v>26.14</v>
      </c>
      <c r="J600" s="28">
        <v>0.25</v>
      </c>
      <c r="K600" s="15">
        <f t="shared" si="41"/>
        <v>32.674999999999997</v>
      </c>
      <c r="L600" s="17">
        <f t="shared" si="42"/>
        <v>98.039999999999992</v>
      </c>
    </row>
    <row r="601" spans="1:12" s="26" customFormat="1" ht="25.5">
      <c r="A601" s="29" t="s">
        <v>14</v>
      </c>
      <c r="B601" s="18" t="s">
        <v>1560</v>
      </c>
      <c r="C601" s="18" t="s">
        <v>16</v>
      </c>
      <c r="D601" s="18" t="s">
        <v>1561</v>
      </c>
      <c r="E601" s="30" t="s">
        <v>1562</v>
      </c>
      <c r="F601" s="16">
        <v>2</v>
      </c>
      <c r="G601" s="18" t="s">
        <v>26</v>
      </c>
      <c r="H601" s="15">
        <v>17.940000000000001</v>
      </c>
      <c r="I601" s="15">
        <v>17.940000000000001</v>
      </c>
      <c r="J601" s="28">
        <v>0.25</v>
      </c>
      <c r="K601" s="15">
        <f t="shared" si="41"/>
        <v>22.425000000000001</v>
      </c>
      <c r="L601" s="17">
        <f t="shared" si="42"/>
        <v>44.86</v>
      </c>
    </row>
    <row r="602" spans="1:12" s="26" customFormat="1" ht="25.5">
      <c r="A602" s="29" t="s">
        <v>14</v>
      </c>
      <c r="B602" s="18" t="s">
        <v>1563</v>
      </c>
      <c r="C602" s="18" t="s">
        <v>28</v>
      </c>
      <c r="D602" s="18" t="s">
        <v>1564</v>
      </c>
      <c r="E602" s="30" t="s">
        <v>1565</v>
      </c>
      <c r="F602" s="16">
        <v>3</v>
      </c>
      <c r="G602" s="18" t="s">
        <v>26</v>
      </c>
      <c r="H602" s="15">
        <v>449.87</v>
      </c>
      <c r="I602" s="15">
        <v>449.87</v>
      </c>
      <c r="J602" s="28">
        <v>0.25</v>
      </c>
      <c r="K602" s="15">
        <f t="shared" si="41"/>
        <v>562.33749999999998</v>
      </c>
      <c r="L602" s="17">
        <f t="shared" si="42"/>
        <v>1687.02</v>
      </c>
    </row>
    <row r="603" spans="1:12" s="26" customFormat="1" ht="38.25">
      <c r="A603" s="29" t="s">
        <v>14</v>
      </c>
      <c r="B603" s="18" t="s">
        <v>1566</v>
      </c>
      <c r="C603" s="18" t="s">
        <v>16</v>
      </c>
      <c r="D603" s="18" t="s">
        <v>1567</v>
      </c>
      <c r="E603" s="30" t="s">
        <v>1568</v>
      </c>
      <c r="F603" s="16">
        <v>5</v>
      </c>
      <c r="G603" s="18" t="s">
        <v>26</v>
      </c>
      <c r="H603" s="15">
        <v>624.59</v>
      </c>
      <c r="I603" s="15">
        <v>624.59</v>
      </c>
      <c r="J603" s="28">
        <v>0.25</v>
      </c>
      <c r="K603" s="15">
        <f t="shared" si="41"/>
        <v>780.73750000000007</v>
      </c>
      <c r="L603" s="17">
        <f t="shared" si="42"/>
        <v>3903.7</v>
      </c>
    </row>
    <row r="604" spans="1:12" s="26" customFormat="1" ht="25.5">
      <c r="A604" s="29" t="s">
        <v>14</v>
      </c>
      <c r="B604" s="18" t="s">
        <v>1569</v>
      </c>
      <c r="C604" s="18" t="s">
        <v>16</v>
      </c>
      <c r="D604" s="18" t="s">
        <v>1570</v>
      </c>
      <c r="E604" s="30" t="s">
        <v>1571</v>
      </c>
      <c r="F604" s="16">
        <v>1</v>
      </c>
      <c r="G604" s="18" t="s">
        <v>26</v>
      </c>
      <c r="H604" s="15">
        <v>458.07</v>
      </c>
      <c r="I604" s="15">
        <v>458.07</v>
      </c>
      <c r="J604" s="28">
        <v>0.25</v>
      </c>
      <c r="K604" s="15">
        <f t="shared" si="41"/>
        <v>572.58749999999998</v>
      </c>
      <c r="L604" s="17">
        <f t="shared" si="42"/>
        <v>572.59</v>
      </c>
    </row>
    <row r="605" spans="1:12" s="26" customFormat="1" ht="25.5">
      <c r="A605" s="29" t="s">
        <v>14</v>
      </c>
      <c r="B605" s="18" t="s">
        <v>1572</v>
      </c>
      <c r="C605" s="18" t="s">
        <v>16</v>
      </c>
      <c r="D605" s="18" t="s">
        <v>1573</v>
      </c>
      <c r="E605" s="30" t="s">
        <v>1574</v>
      </c>
      <c r="F605" s="16">
        <v>6</v>
      </c>
      <c r="G605" s="18" t="s">
        <v>26</v>
      </c>
      <c r="H605" s="15">
        <v>43.88</v>
      </c>
      <c r="I605" s="15">
        <v>43.88</v>
      </c>
      <c r="J605" s="28">
        <v>0.25</v>
      </c>
      <c r="K605" s="15">
        <f t="shared" si="41"/>
        <v>54.85</v>
      </c>
      <c r="L605" s="17">
        <f t="shared" si="42"/>
        <v>329.1</v>
      </c>
    </row>
    <row r="606" spans="1:12" s="26" customFormat="1" ht="25.5">
      <c r="A606" s="29" t="s">
        <v>14</v>
      </c>
      <c r="B606" s="18" t="s">
        <v>1575</v>
      </c>
      <c r="C606" s="18" t="s">
        <v>16</v>
      </c>
      <c r="D606" s="18" t="s">
        <v>1339</v>
      </c>
      <c r="E606" s="27" t="s">
        <v>1340</v>
      </c>
      <c r="F606" s="18">
        <v>189.9</v>
      </c>
      <c r="G606" s="18" t="s">
        <v>34</v>
      </c>
      <c r="H606" s="15">
        <v>19.739999999999998</v>
      </c>
      <c r="I606" s="15">
        <v>19.739999999999998</v>
      </c>
      <c r="J606" s="28">
        <v>0.25</v>
      </c>
      <c r="K606" s="18">
        <f t="shared" si="41"/>
        <v>24.674999999999997</v>
      </c>
      <c r="L606" s="17">
        <f t="shared" si="42"/>
        <v>4686.732</v>
      </c>
    </row>
    <row r="607" spans="1:12" s="26" customFormat="1" ht="25.5">
      <c r="A607" s="29" t="s">
        <v>14</v>
      </c>
      <c r="B607" s="18" t="s">
        <v>1576</v>
      </c>
      <c r="C607" s="18" t="s">
        <v>16</v>
      </c>
      <c r="D607" s="18" t="s">
        <v>1339</v>
      </c>
      <c r="E607" s="30" t="s">
        <v>1340</v>
      </c>
      <c r="F607" s="16">
        <v>199.87</v>
      </c>
      <c r="G607" s="18" t="s">
        <v>34</v>
      </c>
      <c r="H607" s="15">
        <v>19.739999999999998</v>
      </c>
      <c r="I607" s="15">
        <v>19.739999999999998</v>
      </c>
      <c r="J607" s="28">
        <v>0.25</v>
      </c>
      <c r="K607" s="15">
        <f t="shared" si="41"/>
        <v>24.674999999999997</v>
      </c>
      <c r="L607" s="17">
        <f t="shared" si="42"/>
        <v>4932.7916000000005</v>
      </c>
    </row>
    <row r="608" spans="1:12" s="26" customFormat="1" ht="25.5">
      <c r="A608" s="29" t="s">
        <v>14</v>
      </c>
      <c r="B608" s="18" t="s">
        <v>1577</v>
      </c>
      <c r="C608" s="18" t="s">
        <v>16</v>
      </c>
      <c r="D608" s="18" t="s">
        <v>1342</v>
      </c>
      <c r="E608" s="30" t="s">
        <v>1343</v>
      </c>
      <c r="F608" s="16">
        <v>9.9</v>
      </c>
      <c r="G608" s="18" t="s">
        <v>34</v>
      </c>
      <c r="H608" s="15">
        <v>22.4</v>
      </c>
      <c r="I608" s="15">
        <v>22.4</v>
      </c>
      <c r="J608" s="28">
        <v>0.25</v>
      </c>
      <c r="K608" s="15">
        <f t="shared" si="41"/>
        <v>28</v>
      </c>
      <c r="L608" s="17">
        <f t="shared" si="42"/>
        <v>277.2</v>
      </c>
    </row>
    <row r="609" spans="1:12" s="26" customFormat="1" ht="25.5">
      <c r="A609" s="29" t="s">
        <v>14</v>
      </c>
      <c r="B609" s="18" t="s">
        <v>1578</v>
      </c>
      <c r="C609" s="18" t="s">
        <v>28</v>
      </c>
      <c r="D609" s="18" t="s">
        <v>1448</v>
      </c>
      <c r="E609" s="30" t="s">
        <v>1449</v>
      </c>
      <c r="F609" s="16">
        <v>25.4</v>
      </c>
      <c r="G609" s="18" t="s">
        <v>34</v>
      </c>
      <c r="H609" s="15">
        <v>121.02</v>
      </c>
      <c r="I609" s="15">
        <v>121.02</v>
      </c>
      <c r="J609" s="28">
        <v>0.25</v>
      </c>
      <c r="K609" s="15">
        <f t="shared" si="41"/>
        <v>151.27500000000001</v>
      </c>
      <c r="L609" s="17">
        <f t="shared" si="42"/>
        <v>3842.5119999999997</v>
      </c>
    </row>
    <row r="610" spans="1:12" s="26" customFormat="1" ht="25.5">
      <c r="A610" s="29" t="s">
        <v>14</v>
      </c>
      <c r="B610" s="18" t="s">
        <v>1579</v>
      </c>
      <c r="C610" s="18" t="s">
        <v>28</v>
      </c>
      <c r="D610" s="18" t="s">
        <v>1442</v>
      </c>
      <c r="E610" s="30" t="s">
        <v>1443</v>
      </c>
      <c r="F610" s="16">
        <v>164.3</v>
      </c>
      <c r="G610" s="18" t="s">
        <v>34</v>
      </c>
      <c r="H610" s="15">
        <v>152.37</v>
      </c>
      <c r="I610" s="15">
        <v>152.37</v>
      </c>
      <c r="J610" s="28">
        <v>0.25</v>
      </c>
      <c r="K610" s="15">
        <f t="shared" si="41"/>
        <v>190.46250000000001</v>
      </c>
      <c r="L610" s="17">
        <f t="shared" si="42"/>
        <v>31292.578000000005</v>
      </c>
    </row>
    <row r="611" spans="1:12" s="26" customFormat="1" ht="25.5">
      <c r="A611" s="29" t="s">
        <v>14</v>
      </c>
      <c r="B611" s="18" t="s">
        <v>1580</v>
      </c>
      <c r="C611" s="18" t="s">
        <v>28</v>
      </c>
      <c r="D611" s="18" t="s">
        <v>1581</v>
      </c>
      <c r="E611" s="30" t="s">
        <v>1582</v>
      </c>
      <c r="F611" s="16">
        <v>14.05</v>
      </c>
      <c r="G611" s="18" t="s">
        <v>34</v>
      </c>
      <c r="H611" s="15">
        <v>29.2</v>
      </c>
      <c r="I611" s="15">
        <v>29.2</v>
      </c>
      <c r="J611" s="28">
        <v>0.25</v>
      </c>
      <c r="K611" s="15">
        <f t="shared" si="41"/>
        <v>36.5</v>
      </c>
      <c r="L611" s="17">
        <f t="shared" si="42"/>
        <v>512.82500000000005</v>
      </c>
    </row>
    <row r="612" spans="1:12" s="26" customFormat="1" ht="25.5">
      <c r="A612" s="29" t="s">
        <v>14</v>
      </c>
      <c r="B612" s="18" t="s">
        <v>1583</v>
      </c>
      <c r="C612" s="18" t="s">
        <v>28</v>
      </c>
      <c r="D612" s="18" t="s">
        <v>1351</v>
      </c>
      <c r="E612" s="30" t="s">
        <v>1352</v>
      </c>
      <c r="F612" s="16">
        <v>32</v>
      </c>
      <c r="G612" s="18" t="s">
        <v>34</v>
      </c>
      <c r="H612" s="15">
        <v>32.58</v>
      </c>
      <c r="I612" s="15">
        <v>32.58</v>
      </c>
      <c r="J612" s="28">
        <v>0.25</v>
      </c>
      <c r="K612" s="15">
        <f t="shared" si="41"/>
        <v>40.724999999999994</v>
      </c>
      <c r="L612" s="17">
        <f t="shared" si="42"/>
        <v>1303.3599999999999</v>
      </c>
    </row>
    <row r="613" spans="1:12" s="26" customFormat="1" ht="25.5">
      <c r="A613" s="29" t="s">
        <v>14</v>
      </c>
      <c r="B613" s="18" t="s">
        <v>1584</v>
      </c>
      <c r="C613" s="18" t="s">
        <v>28</v>
      </c>
      <c r="D613" s="18" t="s">
        <v>1354</v>
      </c>
      <c r="E613" s="30" t="s">
        <v>1355</v>
      </c>
      <c r="F613" s="16">
        <v>128.9</v>
      </c>
      <c r="G613" s="18" t="s">
        <v>34</v>
      </c>
      <c r="H613" s="15">
        <v>42.77</v>
      </c>
      <c r="I613" s="15">
        <v>42.77</v>
      </c>
      <c r="J613" s="28">
        <v>0.25</v>
      </c>
      <c r="K613" s="15">
        <f t="shared" si="41"/>
        <v>53.462500000000006</v>
      </c>
      <c r="L613" s="17">
        <f t="shared" si="42"/>
        <v>6890.9940000000006</v>
      </c>
    </row>
    <row r="614" spans="1:12" s="26" customFormat="1" ht="25.5">
      <c r="A614" s="29" t="s">
        <v>14</v>
      </c>
      <c r="B614" s="18" t="s">
        <v>1585</v>
      </c>
      <c r="C614" s="18" t="s">
        <v>28</v>
      </c>
      <c r="D614" s="18" t="s">
        <v>1357</v>
      </c>
      <c r="E614" s="30" t="s">
        <v>1358</v>
      </c>
      <c r="F614" s="16">
        <v>33.1</v>
      </c>
      <c r="G614" s="18" t="s">
        <v>34</v>
      </c>
      <c r="H614" s="15">
        <v>38.08</v>
      </c>
      <c r="I614" s="15">
        <v>38.08</v>
      </c>
      <c r="J614" s="28">
        <v>0.25</v>
      </c>
      <c r="K614" s="15">
        <f t="shared" si="41"/>
        <v>47.599999999999994</v>
      </c>
      <c r="L614" s="17">
        <f t="shared" si="42"/>
        <v>1575.5600000000002</v>
      </c>
    </row>
    <row r="615" spans="1:12" s="26" customFormat="1" ht="25.5">
      <c r="A615" s="29" t="s">
        <v>14</v>
      </c>
      <c r="B615" s="18" t="s">
        <v>1586</v>
      </c>
      <c r="C615" s="18" t="s">
        <v>28</v>
      </c>
      <c r="D615" s="18" t="s">
        <v>1360</v>
      </c>
      <c r="E615" s="30" t="s">
        <v>1361</v>
      </c>
      <c r="F615" s="16">
        <v>39.85</v>
      </c>
      <c r="G615" s="18" t="s">
        <v>34</v>
      </c>
      <c r="H615" s="15">
        <v>49.75</v>
      </c>
      <c r="I615" s="15">
        <v>49.75</v>
      </c>
      <c r="J615" s="28">
        <v>0.25</v>
      </c>
      <c r="K615" s="15">
        <f t="shared" si="41"/>
        <v>62.1875</v>
      </c>
      <c r="L615" s="17">
        <f t="shared" si="42"/>
        <v>2478.2714999999998</v>
      </c>
    </row>
    <row r="616" spans="1:12" s="26" customFormat="1">
      <c r="A616" s="31" t="s">
        <v>11</v>
      </c>
      <c r="B616" s="25" t="s">
        <v>1587</v>
      </c>
      <c r="C616" s="25"/>
      <c r="D616" s="25"/>
      <c r="E616" s="33" t="s">
        <v>1588</v>
      </c>
      <c r="F616" s="19"/>
      <c r="G616" s="25"/>
      <c r="H616" s="15"/>
      <c r="I616" s="15"/>
      <c r="J616" s="32"/>
      <c r="K616" s="20"/>
      <c r="L616" s="22">
        <f>SUBTOTAL(9,L617:L618)</f>
        <v>12171.869999999999</v>
      </c>
    </row>
    <row r="617" spans="1:12" s="26" customFormat="1">
      <c r="A617" s="29" t="s">
        <v>14</v>
      </c>
      <c r="B617" s="18" t="s">
        <v>1589</v>
      </c>
      <c r="C617" s="18" t="s">
        <v>28</v>
      </c>
      <c r="D617" s="18" t="s">
        <v>1708</v>
      </c>
      <c r="E617" s="30" t="s">
        <v>1590</v>
      </c>
      <c r="F617" s="16">
        <v>6</v>
      </c>
      <c r="G617" s="18" t="s">
        <v>34</v>
      </c>
      <c r="H617" s="15">
        <v>132.03</v>
      </c>
      <c r="I617" s="15">
        <v>132.03</v>
      </c>
      <c r="J617" s="28">
        <v>0.25</v>
      </c>
      <c r="K617" s="15">
        <f t="shared" ref="K617:K618" si="43">ROUND(I617,2)+(ROUND(I617,2)*J617)</f>
        <v>165.03749999999999</v>
      </c>
      <c r="L617" s="17">
        <f t="shared" ref="L617:L618" si="44">ROUND(K617,2)*F617</f>
        <v>990.24</v>
      </c>
    </row>
    <row r="618" spans="1:12" s="26" customFormat="1">
      <c r="A618" s="29" t="s">
        <v>14</v>
      </c>
      <c r="B618" s="18" t="s">
        <v>1591</v>
      </c>
      <c r="C618" s="18" t="s">
        <v>28</v>
      </c>
      <c r="D618" s="18" t="s">
        <v>1592</v>
      </c>
      <c r="E618" s="27" t="s">
        <v>1707</v>
      </c>
      <c r="F618" s="18">
        <v>1</v>
      </c>
      <c r="G618" s="18" t="s">
        <v>26</v>
      </c>
      <c r="H618" s="15">
        <v>8945.2999999999993</v>
      </c>
      <c r="I618" s="15">
        <v>8945.2999999999993</v>
      </c>
      <c r="J618" s="28">
        <v>0.25</v>
      </c>
      <c r="K618" s="18">
        <f t="shared" si="43"/>
        <v>11181.625</v>
      </c>
      <c r="L618" s="17">
        <f t="shared" si="44"/>
        <v>11181.63</v>
      </c>
    </row>
    <row r="619" spans="1:12" s="26" customFormat="1">
      <c r="A619" s="31" t="s">
        <v>11</v>
      </c>
      <c r="B619" s="25" t="s">
        <v>1593</v>
      </c>
      <c r="C619" s="25"/>
      <c r="D619" s="25"/>
      <c r="E619" s="33" t="s">
        <v>1594</v>
      </c>
      <c r="F619" s="19"/>
      <c r="G619" s="25"/>
      <c r="H619" s="15"/>
      <c r="I619" s="15"/>
      <c r="J619" s="32"/>
      <c r="K619" s="20"/>
      <c r="L619" s="22">
        <f>SUBTOTAL(9,L620:L634)</f>
        <v>69108.311199999996</v>
      </c>
    </row>
    <row r="620" spans="1:12" s="26" customFormat="1" ht="25.5">
      <c r="A620" s="29" t="s">
        <v>14</v>
      </c>
      <c r="B620" s="18" t="s">
        <v>1595</v>
      </c>
      <c r="C620" s="18" t="s">
        <v>16</v>
      </c>
      <c r="D620" s="18" t="s">
        <v>1596</v>
      </c>
      <c r="E620" s="30" t="s">
        <v>1597</v>
      </c>
      <c r="F620" s="16">
        <v>1</v>
      </c>
      <c r="G620" s="18" t="s">
        <v>26</v>
      </c>
      <c r="H620" s="15">
        <v>133.97</v>
      </c>
      <c r="I620" s="15">
        <v>133.97</v>
      </c>
      <c r="J620" s="28">
        <v>0.25</v>
      </c>
      <c r="K620" s="15">
        <f t="shared" ref="K620:K634" si="45">ROUND(I620,2)+(ROUND(I620,2)*J620)</f>
        <v>167.46250000000001</v>
      </c>
      <c r="L620" s="17">
        <f t="shared" ref="L620:L634" si="46">ROUND(K620,2)*F620</f>
        <v>167.46</v>
      </c>
    </row>
    <row r="621" spans="1:12" s="26" customFormat="1" ht="25.5">
      <c r="A621" s="29" t="s">
        <v>14</v>
      </c>
      <c r="B621" s="18" t="s">
        <v>1598</v>
      </c>
      <c r="C621" s="18" t="s">
        <v>16</v>
      </c>
      <c r="D621" s="18" t="s">
        <v>1599</v>
      </c>
      <c r="E621" s="30" t="s">
        <v>1600</v>
      </c>
      <c r="F621" s="16">
        <v>33.32</v>
      </c>
      <c r="G621" s="18" t="s">
        <v>104</v>
      </c>
      <c r="H621" s="15">
        <v>14.95</v>
      </c>
      <c r="I621" s="15">
        <v>14.95</v>
      </c>
      <c r="J621" s="28">
        <v>0.25</v>
      </c>
      <c r="K621" s="15">
        <f t="shared" si="45"/>
        <v>18.6875</v>
      </c>
      <c r="L621" s="17">
        <f t="shared" si="46"/>
        <v>622.75080000000003</v>
      </c>
    </row>
    <row r="622" spans="1:12" s="26" customFormat="1" ht="25.5">
      <c r="A622" s="29" t="s">
        <v>14</v>
      </c>
      <c r="B622" s="18" t="s">
        <v>1601</v>
      </c>
      <c r="C622" s="18" t="s">
        <v>16</v>
      </c>
      <c r="D622" s="18" t="s">
        <v>1602</v>
      </c>
      <c r="E622" s="30" t="s">
        <v>1603</v>
      </c>
      <c r="F622" s="16">
        <v>31</v>
      </c>
      <c r="G622" s="18" t="s">
        <v>26</v>
      </c>
      <c r="H622" s="15">
        <v>28.71</v>
      </c>
      <c r="I622" s="15">
        <v>28.71</v>
      </c>
      <c r="J622" s="28">
        <v>0.25</v>
      </c>
      <c r="K622" s="15">
        <f t="shared" si="45"/>
        <v>35.887500000000003</v>
      </c>
      <c r="L622" s="17">
        <f t="shared" si="46"/>
        <v>1112.5899999999999</v>
      </c>
    </row>
    <row r="623" spans="1:12" s="26" customFormat="1" ht="25.5">
      <c r="A623" s="29" t="s">
        <v>14</v>
      </c>
      <c r="B623" s="18" t="s">
        <v>1604</v>
      </c>
      <c r="C623" s="18" t="s">
        <v>16</v>
      </c>
      <c r="D623" s="18" t="s">
        <v>1605</v>
      </c>
      <c r="E623" s="30" t="s">
        <v>1606</v>
      </c>
      <c r="F623" s="16">
        <v>6</v>
      </c>
      <c r="G623" s="18" t="s">
        <v>26</v>
      </c>
      <c r="H623" s="15">
        <v>33.44</v>
      </c>
      <c r="I623" s="15">
        <v>33.44</v>
      </c>
      <c r="J623" s="28">
        <v>0.25</v>
      </c>
      <c r="K623" s="15">
        <f t="shared" si="45"/>
        <v>41.8</v>
      </c>
      <c r="L623" s="17">
        <f t="shared" si="46"/>
        <v>250.79999999999998</v>
      </c>
    </row>
    <row r="624" spans="1:12" s="26" customFormat="1">
      <c r="A624" s="29" t="s">
        <v>14</v>
      </c>
      <c r="B624" s="18" t="s">
        <v>1607</v>
      </c>
      <c r="C624" s="18" t="s">
        <v>28</v>
      </c>
      <c r="D624" s="18" t="s">
        <v>1608</v>
      </c>
      <c r="E624" s="30" t="s">
        <v>1609</v>
      </c>
      <c r="F624" s="16">
        <v>1</v>
      </c>
      <c r="G624" s="18" t="s">
        <v>26</v>
      </c>
      <c r="H624" s="15">
        <v>363.11</v>
      </c>
      <c r="I624" s="15">
        <v>363.11</v>
      </c>
      <c r="J624" s="28">
        <v>0.25</v>
      </c>
      <c r="K624" s="15">
        <f t="shared" si="45"/>
        <v>453.88750000000005</v>
      </c>
      <c r="L624" s="17">
        <f t="shared" si="46"/>
        <v>453.89</v>
      </c>
    </row>
    <row r="625" spans="1:12" s="26" customFormat="1" ht="25.5">
      <c r="A625" s="29" t="s">
        <v>14</v>
      </c>
      <c r="B625" s="18" t="s">
        <v>1610</v>
      </c>
      <c r="C625" s="18" t="s">
        <v>16</v>
      </c>
      <c r="D625" s="18" t="s">
        <v>1611</v>
      </c>
      <c r="E625" s="30" t="s">
        <v>1612</v>
      </c>
      <c r="F625" s="16">
        <v>150</v>
      </c>
      <c r="G625" s="18" t="s">
        <v>26</v>
      </c>
      <c r="H625" s="15">
        <v>30.02</v>
      </c>
      <c r="I625" s="15">
        <v>30.02</v>
      </c>
      <c r="J625" s="28">
        <v>0.25</v>
      </c>
      <c r="K625" s="15">
        <f t="shared" si="45"/>
        <v>37.524999999999999</v>
      </c>
      <c r="L625" s="17">
        <f t="shared" si="46"/>
        <v>5629.5</v>
      </c>
    </row>
    <row r="626" spans="1:12" s="26" customFormat="1">
      <c r="A626" s="29" t="s">
        <v>14</v>
      </c>
      <c r="B626" s="18" t="s">
        <v>1613</v>
      </c>
      <c r="C626" s="18" t="s">
        <v>28</v>
      </c>
      <c r="D626" s="18" t="s">
        <v>1614</v>
      </c>
      <c r="E626" s="30" t="s">
        <v>1615</v>
      </c>
      <c r="F626" s="16">
        <v>1</v>
      </c>
      <c r="G626" s="18" t="s">
        <v>26</v>
      </c>
      <c r="H626" s="15">
        <v>315.14999999999998</v>
      </c>
      <c r="I626" s="15">
        <v>315.14999999999998</v>
      </c>
      <c r="J626" s="28">
        <v>0.25</v>
      </c>
      <c r="K626" s="15">
        <f t="shared" si="45"/>
        <v>393.9375</v>
      </c>
      <c r="L626" s="17">
        <f t="shared" si="46"/>
        <v>393.94</v>
      </c>
    </row>
    <row r="627" spans="1:12" s="26" customFormat="1" ht="25.5">
      <c r="A627" s="29" t="s">
        <v>14</v>
      </c>
      <c r="B627" s="18" t="s">
        <v>1616</v>
      </c>
      <c r="C627" s="18" t="s">
        <v>16</v>
      </c>
      <c r="D627" s="18" t="s">
        <v>1617</v>
      </c>
      <c r="E627" s="30" t="s">
        <v>1706</v>
      </c>
      <c r="F627" s="16">
        <v>48.16</v>
      </c>
      <c r="G627" s="18" t="s">
        <v>56</v>
      </c>
      <c r="H627" s="15">
        <v>99.64</v>
      </c>
      <c r="I627" s="15">
        <v>99.64</v>
      </c>
      <c r="J627" s="28">
        <v>0.25</v>
      </c>
      <c r="K627" s="15">
        <f t="shared" si="45"/>
        <v>124.55</v>
      </c>
      <c r="L627" s="17">
        <f t="shared" si="46"/>
        <v>5998.3279999999995</v>
      </c>
    </row>
    <row r="628" spans="1:12" s="26" customFormat="1" ht="25.5">
      <c r="A628" s="29" t="s">
        <v>14</v>
      </c>
      <c r="B628" s="18" t="s">
        <v>1618</v>
      </c>
      <c r="C628" s="18" t="s">
        <v>16</v>
      </c>
      <c r="D628" s="18" t="s">
        <v>1619</v>
      </c>
      <c r="E628" s="30" t="s">
        <v>1620</v>
      </c>
      <c r="F628" s="16">
        <v>48.16</v>
      </c>
      <c r="G628" s="18" t="s">
        <v>56</v>
      </c>
      <c r="H628" s="15">
        <v>31.11</v>
      </c>
      <c r="I628" s="15">
        <v>31.11</v>
      </c>
      <c r="J628" s="28">
        <v>0.25</v>
      </c>
      <c r="K628" s="15">
        <f t="shared" si="45"/>
        <v>38.887500000000003</v>
      </c>
      <c r="L628" s="17">
        <f t="shared" si="46"/>
        <v>1872.9423999999999</v>
      </c>
    </row>
    <row r="629" spans="1:12" s="26" customFormat="1" ht="25.5">
      <c r="A629" s="29" t="s">
        <v>14</v>
      </c>
      <c r="B629" s="18" t="s">
        <v>1621</v>
      </c>
      <c r="C629" s="18" t="s">
        <v>16</v>
      </c>
      <c r="D629" s="18" t="s">
        <v>1622</v>
      </c>
      <c r="E629" s="30" t="s">
        <v>1623</v>
      </c>
      <c r="F629" s="16">
        <v>18</v>
      </c>
      <c r="G629" s="18" t="s">
        <v>26</v>
      </c>
      <c r="H629" s="15">
        <v>86.17</v>
      </c>
      <c r="I629" s="15">
        <v>86.17</v>
      </c>
      <c r="J629" s="28">
        <v>0.25</v>
      </c>
      <c r="K629" s="15">
        <f t="shared" si="45"/>
        <v>107.71250000000001</v>
      </c>
      <c r="L629" s="17">
        <f t="shared" si="46"/>
        <v>1938.78</v>
      </c>
    </row>
    <row r="630" spans="1:12" s="26" customFormat="1" ht="25.5">
      <c r="A630" s="29" t="s">
        <v>14</v>
      </c>
      <c r="B630" s="18" t="s">
        <v>1624</v>
      </c>
      <c r="C630" s="18" t="s">
        <v>16</v>
      </c>
      <c r="D630" s="18" t="s">
        <v>1625</v>
      </c>
      <c r="E630" s="30" t="s">
        <v>1626</v>
      </c>
      <c r="F630" s="16">
        <v>60</v>
      </c>
      <c r="G630" s="18" t="s">
        <v>34</v>
      </c>
      <c r="H630" s="15">
        <v>78.459999999999994</v>
      </c>
      <c r="I630" s="15">
        <v>78.459999999999994</v>
      </c>
      <c r="J630" s="28">
        <v>0.25</v>
      </c>
      <c r="K630" s="15">
        <f t="shared" si="45"/>
        <v>98.074999999999989</v>
      </c>
      <c r="L630" s="17">
        <f t="shared" si="46"/>
        <v>5884.8</v>
      </c>
    </row>
    <row r="631" spans="1:12" s="26" customFormat="1" ht="25.5">
      <c r="A631" s="29" t="s">
        <v>14</v>
      </c>
      <c r="B631" s="18" t="s">
        <v>1627</v>
      </c>
      <c r="C631" s="18" t="s">
        <v>16</v>
      </c>
      <c r="D631" s="18" t="s">
        <v>1628</v>
      </c>
      <c r="E631" s="30" t="s">
        <v>1629</v>
      </c>
      <c r="F631" s="16">
        <v>515</v>
      </c>
      <c r="G631" s="18" t="s">
        <v>34</v>
      </c>
      <c r="H631" s="15">
        <v>61.88</v>
      </c>
      <c r="I631" s="15">
        <v>61.88</v>
      </c>
      <c r="J631" s="28">
        <v>0.25</v>
      </c>
      <c r="K631" s="15">
        <f t="shared" si="45"/>
        <v>77.350000000000009</v>
      </c>
      <c r="L631" s="17">
        <f t="shared" si="46"/>
        <v>39835.25</v>
      </c>
    </row>
    <row r="632" spans="1:12" s="26" customFormat="1" ht="25.5">
      <c r="A632" s="29" t="s">
        <v>14</v>
      </c>
      <c r="B632" s="18" t="s">
        <v>1630</v>
      </c>
      <c r="C632" s="18" t="s">
        <v>16</v>
      </c>
      <c r="D632" s="18" t="s">
        <v>1631</v>
      </c>
      <c r="E632" s="30" t="s">
        <v>1632</v>
      </c>
      <c r="F632" s="16">
        <v>18</v>
      </c>
      <c r="G632" s="18" t="s">
        <v>26</v>
      </c>
      <c r="H632" s="15">
        <v>57.29</v>
      </c>
      <c r="I632" s="15">
        <v>57.29</v>
      </c>
      <c r="J632" s="28">
        <v>0.25</v>
      </c>
      <c r="K632" s="15">
        <f t="shared" si="45"/>
        <v>71.612499999999997</v>
      </c>
      <c r="L632" s="17">
        <f t="shared" si="46"/>
        <v>1288.98</v>
      </c>
    </row>
    <row r="633" spans="1:12" s="26" customFormat="1">
      <c r="A633" s="29" t="s">
        <v>14</v>
      </c>
      <c r="B633" s="18" t="s">
        <v>1633</v>
      </c>
      <c r="C633" s="18" t="s">
        <v>28</v>
      </c>
      <c r="D633" s="18" t="s">
        <v>1634</v>
      </c>
      <c r="E633" s="30" t="s">
        <v>1635</v>
      </c>
      <c r="F633" s="16">
        <v>31</v>
      </c>
      <c r="G633" s="18" t="s">
        <v>26</v>
      </c>
      <c r="H633" s="15">
        <v>19.04</v>
      </c>
      <c r="I633" s="15">
        <v>19.04</v>
      </c>
      <c r="J633" s="28">
        <v>0.25</v>
      </c>
      <c r="K633" s="15">
        <f t="shared" si="45"/>
        <v>23.799999999999997</v>
      </c>
      <c r="L633" s="17">
        <f t="shared" si="46"/>
        <v>737.80000000000007</v>
      </c>
    </row>
    <row r="634" spans="1:12" s="26" customFormat="1">
      <c r="A634" s="29" t="s">
        <v>14</v>
      </c>
      <c r="B634" s="18" t="s">
        <v>1636</v>
      </c>
      <c r="C634" s="18" t="s">
        <v>28</v>
      </c>
      <c r="D634" s="18" t="s">
        <v>1637</v>
      </c>
      <c r="E634" s="30" t="s">
        <v>1638</v>
      </c>
      <c r="F634" s="16">
        <v>30</v>
      </c>
      <c r="G634" s="18" t="s">
        <v>26</v>
      </c>
      <c r="H634" s="15">
        <v>77.88</v>
      </c>
      <c r="I634" s="15">
        <v>77.88</v>
      </c>
      <c r="J634" s="28">
        <v>0.25</v>
      </c>
      <c r="K634" s="15">
        <f t="shared" si="45"/>
        <v>97.35</v>
      </c>
      <c r="L634" s="17">
        <f t="shared" si="46"/>
        <v>2920.5</v>
      </c>
    </row>
    <row r="635" spans="1:12" s="26" customFormat="1">
      <c r="A635" s="31" t="s">
        <v>11</v>
      </c>
      <c r="B635" s="25" t="s">
        <v>1639</v>
      </c>
      <c r="C635" s="25"/>
      <c r="D635" s="25"/>
      <c r="E635" s="33" t="s">
        <v>1640</v>
      </c>
      <c r="F635" s="19"/>
      <c r="G635" s="25"/>
      <c r="H635" s="15"/>
      <c r="I635" s="15"/>
      <c r="J635" s="32"/>
      <c r="K635" s="20"/>
      <c r="L635" s="22">
        <f>SUBTOTAL(9,L636:L648)</f>
        <v>229695.50930000001</v>
      </c>
    </row>
    <row r="636" spans="1:12" s="26" customFormat="1">
      <c r="A636" s="29" t="s">
        <v>14</v>
      </c>
      <c r="B636" s="18" t="s">
        <v>1641</v>
      </c>
      <c r="C636" s="18" t="s">
        <v>28</v>
      </c>
      <c r="D636" s="18" t="s">
        <v>1642</v>
      </c>
      <c r="E636" s="30" t="s">
        <v>1643</v>
      </c>
      <c r="F636" s="16">
        <v>1</v>
      </c>
      <c r="G636" s="18" t="s">
        <v>26</v>
      </c>
      <c r="H636" s="15">
        <v>25022.7</v>
      </c>
      <c r="I636" s="15">
        <v>25022.7</v>
      </c>
      <c r="J636" s="28">
        <v>0.25</v>
      </c>
      <c r="K636" s="15">
        <f t="shared" ref="K636:K648" si="47">ROUND(I636,2)+(ROUND(I636,2)*J636)</f>
        <v>31278.375</v>
      </c>
      <c r="L636" s="17">
        <f t="shared" ref="L636:L648" si="48">ROUND(K636,2)*F636</f>
        <v>31278.38</v>
      </c>
    </row>
    <row r="637" spans="1:12" s="26" customFormat="1" ht="25.5">
      <c r="A637" s="29" t="s">
        <v>14</v>
      </c>
      <c r="B637" s="18" t="s">
        <v>1644</v>
      </c>
      <c r="C637" s="18" t="s">
        <v>28</v>
      </c>
      <c r="D637" s="18" t="s">
        <v>1645</v>
      </c>
      <c r="E637" s="30" t="s">
        <v>1646</v>
      </c>
      <c r="F637" s="16">
        <v>76.959999999999994</v>
      </c>
      <c r="G637" s="18" t="s">
        <v>19</v>
      </c>
      <c r="H637" s="15">
        <v>458.22</v>
      </c>
      <c r="I637" s="15">
        <v>458.22</v>
      </c>
      <c r="J637" s="28">
        <v>0.25</v>
      </c>
      <c r="K637" s="15">
        <f t="shared" si="47"/>
        <v>572.77500000000009</v>
      </c>
      <c r="L637" s="17">
        <f t="shared" si="48"/>
        <v>44081.148799999995</v>
      </c>
    </row>
    <row r="638" spans="1:12" s="26" customFormat="1" ht="25.5">
      <c r="A638" s="29" t="s">
        <v>14</v>
      </c>
      <c r="B638" s="18" t="s">
        <v>1647</v>
      </c>
      <c r="C638" s="18" t="s">
        <v>28</v>
      </c>
      <c r="D638" s="18" t="s">
        <v>1648</v>
      </c>
      <c r="E638" s="30" t="s">
        <v>1649</v>
      </c>
      <c r="F638" s="16">
        <v>27.71</v>
      </c>
      <c r="G638" s="18" t="s">
        <v>19</v>
      </c>
      <c r="H638" s="15">
        <v>395.04</v>
      </c>
      <c r="I638" s="15">
        <v>395.04</v>
      </c>
      <c r="J638" s="28">
        <v>0.25</v>
      </c>
      <c r="K638" s="15">
        <f t="shared" si="47"/>
        <v>493.8</v>
      </c>
      <c r="L638" s="17">
        <f t="shared" si="48"/>
        <v>13683.198</v>
      </c>
    </row>
    <row r="639" spans="1:12" s="26" customFormat="1">
      <c r="A639" s="29" t="s">
        <v>14</v>
      </c>
      <c r="B639" s="18" t="s">
        <v>1650</v>
      </c>
      <c r="C639" s="18" t="s">
        <v>28</v>
      </c>
      <c r="D639" s="18" t="s">
        <v>1651</v>
      </c>
      <c r="E639" s="30" t="s">
        <v>1652</v>
      </c>
      <c r="F639" s="16">
        <v>236.25</v>
      </c>
      <c r="G639" s="18" t="s">
        <v>19</v>
      </c>
      <c r="H639" s="15">
        <v>204.02</v>
      </c>
      <c r="I639" s="15">
        <v>204.02</v>
      </c>
      <c r="J639" s="28">
        <v>0.25</v>
      </c>
      <c r="K639" s="15">
        <f t="shared" si="47"/>
        <v>255.02500000000001</v>
      </c>
      <c r="L639" s="17">
        <f t="shared" si="48"/>
        <v>60250.837500000001</v>
      </c>
    </row>
    <row r="640" spans="1:12" s="26" customFormat="1" ht="25.5">
      <c r="A640" s="29" t="s">
        <v>14</v>
      </c>
      <c r="B640" s="18" t="s">
        <v>1653</v>
      </c>
      <c r="C640" s="18" t="s">
        <v>28</v>
      </c>
      <c r="D640" s="18" t="s">
        <v>1654</v>
      </c>
      <c r="E640" s="30" t="s">
        <v>1655</v>
      </c>
      <c r="F640" s="16">
        <v>99.3</v>
      </c>
      <c r="G640" s="18" t="s">
        <v>34</v>
      </c>
      <c r="H640" s="15">
        <v>107.86</v>
      </c>
      <c r="I640" s="15">
        <v>107.86</v>
      </c>
      <c r="J640" s="28">
        <v>0.25</v>
      </c>
      <c r="K640" s="15">
        <f t="shared" si="47"/>
        <v>134.82499999999999</v>
      </c>
      <c r="L640" s="17">
        <f t="shared" si="48"/>
        <v>13388.619000000001</v>
      </c>
    </row>
    <row r="641" spans="1:12" s="26" customFormat="1" ht="25.5">
      <c r="A641" s="29" t="s">
        <v>14</v>
      </c>
      <c r="B641" s="18" t="s">
        <v>1656</v>
      </c>
      <c r="C641" s="18" t="s">
        <v>16</v>
      </c>
      <c r="D641" s="18" t="s">
        <v>1657</v>
      </c>
      <c r="E641" s="30" t="s">
        <v>1658</v>
      </c>
      <c r="F641" s="16">
        <v>91</v>
      </c>
      <c r="G641" s="18" t="s">
        <v>26</v>
      </c>
      <c r="H641" s="15">
        <v>37.090000000000003</v>
      </c>
      <c r="I641" s="15">
        <v>37.090000000000003</v>
      </c>
      <c r="J641" s="28">
        <v>0.25</v>
      </c>
      <c r="K641" s="15">
        <f t="shared" si="47"/>
        <v>46.362500000000004</v>
      </c>
      <c r="L641" s="17">
        <f t="shared" si="48"/>
        <v>4218.76</v>
      </c>
    </row>
    <row r="642" spans="1:12" s="26" customFormat="1" ht="38.25">
      <c r="A642" s="29" t="s">
        <v>14</v>
      </c>
      <c r="B642" s="18" t="s">
        <v>1659</v>
      </c>
      <c r="C642" s="18" t="s">
        <v>28</v>
      </c>
      <c r="D642" s="18" t="s">
        <v>1660</v>
      </c>
      <c r="E642" s="30" t="s">
        <v>1661</v>
      </c>
      <c r="F642" s="16">
        <v>6</v>
      </c>
      <c r="G642" s="18" t="s">
        <v>26</v>
      </c>
      <c r="H642" s="15">
        <v>797.63</v>
      </c>
      <c r="I642" s="15">
        <v>797.63</v>
      </c>
      <c r="J642" s="28">
        <v>0.25</v>
      </c>
      <c r="K642" s="15">
        <f t="shared" si="47"/>
        <v>997.03750000000002</v>
      </c>
      <c r="L642" s="17">
        <f t="shared" si="48"/>
        <v>5982.24</v>
      </c>
    </row>
    <row r="643" spans="1:12" s="26" customFormat="1">
      <c r="A643" s="29" t="s">
        <v>14</v>
      </c>
      <c r="B643" s="18" t="s">
        <v>1662</v>
      </c>
      <c r="C643" s="18" t="s">
        <v>28</v>
      </c>
      <c r="D643" s="18" t="s">
        <v>1663</v>
      </c>
      <c r="E643" s="30" t="s">
        <v>1664</v>
      </c>
      <c r="F643" s="16">
        <v>53</v>
      </c>
      <c r="G643" s="18" t="s">
        <v>34</v>
      </c>
      <c r="H643" s="15">
        <v>285.79000000000002</v>
      </c>
      <c r="I643" s="15">
        <v>285.79000000000002</v>
      </c>
      <c r="J643" s="28">
        <v>0.25</v>
      </c>
      <c r="K643" s="15">
        <f t="shared" si="47"/>
        <v>357.23750000000001</v>
      </c>
      <c r="L643" s="17">
        <f t="shared" si="48"/>
        <v>18933.72</v>
      </c>
    </row>
    <row r="644" spans="1:12" s="26" customFormat="1">
      <c r="A644" s="29" t="s">
        <v>14</v>
      </c>
      <c r="B644" s="18" t="s">
        <v>1665</v>
      </c>
      <c r="C644" s="18" t="s">
        <v>28</v>
      </c>
      <c r="D644" s="18" t="s">
        <v>1666</v>
      </c>
      <c r="E644" s="30" t="s">
        <v>1667</v>
      </c>
      <c r="F644" s="16">
        <v>24</v>
      </c>
      <c r="G644" s="18" t="s">
        <v>34</v>
      </c>
      <c r="H644" s="15">
        <v>595.86</v>
      </c>
      <c r="I644" s="15">
        <v>595.86</v>
      </c>
      <c r="J644" s="28">
        <v>0.25</v>
      </c>
      <c r="K644" s="15">
        <f t="shared" si="47"/>
        <v>744.82500000000005</v>
      </c>
      <c r="L644" s="17">
        <f t="shared" si="48"/>
        <v>17875.920000000002</v>
      </c>
    </row>
    <row r="645" spans="1:12" s="26" customFormat="1" ht="25.5">
      <c r="A645" s="29" t="s">
        <v>14</v>
      </c>
      <c r="B645" s="18" t="s">
        <v>1668</v>
      </c>
      <c r="C645" s="18" t="s">
        <v>28</v>
      </c>
      <c r="D645" s="18" t="s">
        <v>1669</v>
      </c>
      <c r="E645" s="30" t="s">
        <v>1670</v>
      </c>
      <c r="F645" s="16">
        <v>1.37</v>
      </c>
      <c r="G645" s="18" t="s">
        <v>19</v>
      </c>
      <c r="H645" s="15">
        <v>395.04</v>
      </c>
      <c r="I645" s="15">
        <v>395.04</v>
      </c>
      <c r="J645" s="28">
        <v>0.25</v>
      </c>
      <c r="K645" s="15">
        <f t="shared" si="47"/>
        <v>493.8</v>
      </c>
      <c r="L645" s="17">
        <f t="shared" si="48"/>
        <v>676.50600000000009</v>
      </c>
    </row>
    <row r="646" spans="1:12" s="26" customFormat="1">
      <c r="A646" s="29" t="s">
        <v>14</v>
      </c>
      <c r="B646" s="18" t="s">
        <v>1671</v>
      </c>
      <c r="C646" s="18" t="s">
        <v>28</v>
      </c>
      <c r="D646" s="18" t="s">
        <v>1672</v>
      </c>
      <c r="E646" s="30" t="s">
        <v>1673</v>
      </c>
      <c r="F646" s="16">
        <v>1</v>
      </c>
      <c r="G646" s="18" t="s">
        <v>1674</v>
      </c>
      <c r="H646" s="15">
        <v>2744.25</v>
      </c>
      <c r="I646" s="15">
        <v>2744.25</v>
      </c>
      <c r="J646" s="28">
        <v>0.25</v>
      </c>
      <c r="K646" s="15">
        <f t="shared" si="47"/>
        <v>3430.3125</v>
      </c>
      <c r="L646" s="17">
        <f t="shared" si="48"/>
        <v>3430.31</v>
      </c>
    </row>
    <row r="647" spans="1:12" s="26" customFormat="1">
      <c r="A647" s="29" t="s">
        <v>14</v>
      </c>
      <c r="B647" s="18" t="s">
        <v>1675</v>
      </c>
      <c r="C647" s="18" t="s">
        <v>28</v>
      </c>
      <c r="D647" s="18" t="s">
        <v>1676</v>
      </c>
      <c r="E647" s="30" t="s">
        <v>1677</v>
      </c>
      <c r="F647" s="16">
        <v>1</v>
      </c>
      <c r="G647" s="18" t="s">
        <v>1674</v>
      </c>
      <c r="H647" s="15">
        <v>8399.01</v>
      </c>
      <c r="I647" s="15">
        <v>8399.01</v>
      </c>
      <c r="J647" s="28">
        <v>0.25</v>
      </c>
      <c r="K647" s="15">
        <f t="shared" si="47"/>
        <v>10498.762500000001</v>
      </c>
      <c r="L647" s="17">
        <f t="shared" si="48"/>
        <v>10498.76</v>
      </c>
    </row>
    <row r="648" spans="1:12" s="26" customFormat="1">
      <c r="A648" s="29" t="s">
        <v>14</v>
      </c>
      <c r="B648" s="18" t="s">
        <v>1678</v>
      </c>
      <c r="C648" s="18" t="s">
        <v>28</v>
      </c>
      <c r="D648" s="18" t="s">
        <v>1679</v>
      </c>
      <c r="E648" s="30" t="s">
        <v>1680</v>
      </c>
      <c r="F648" s="16">
        <v>1</v>
      </c>
      <c r="G648" s="18" t="s">
        <v>1674</v>
      </c>
      <c r="H648" s="15">
        <v>4317.6899999999996</v>
      </c>
      <c r="I648" s="15">
        <v>4317.6899999999996</v>
      </c>
      <c r="J648" s="28">
        <v>0.25</v>
      </c>
      <c r="K648" s="15">
        <f t="shared" si="47"/>
        <v>5397.1124999999993</v>
      </c>
      <c r="L648" s="17">
        <f t="shared" si="48"/>
        <v>5397.11</v>
      </c>
    </row>
    <row r="649" spans="1:12" s="26" customFormat="1">
      <c r="A649" s="31" t="s">
        <v>11</v>
      </c>
      <c r="B649" s="25" t="s">
        <v>1681</v>
      </c>
      <c r="C649" s="25"/>
      <c r="D649" s="25"/>
      <c r="E649" s="33" t="s">
        <v>1682</v>
      </c>
      <c r="F649" s="19"/>
      <c r="G649" s="25"/>
      <c r="H649" s="15"/>
      <c r="I649" s="15"/>
      <c r="J649" s="32"/>
      <c r="K649" s="20"/>
      <c r="L649" s="22">
        <f>SUBTOTAL(9,L650:L651)</f>
        <v>31820.147099999998</v>
      </c>
    </row>
    <row r="650" spans="1:12" s="26" customFormat="1" ht="25.5">
      <c r="A650" s="29" t="s">
        <v>14</v>
      </c>
      <c r="B650" s="18" t="s">
        <v>1683</v>
      </c>
      <c r="C650" s="18" t="s">
        <v>16</v>
      </c>
      <c r="D650" s="18" t="s">
        <v>1684</v>
      </c>
      <c r="E650" s="30" t="s">
        <v>1685</v>
      </c>
      <c r="F650" s="16">
        <v>3589.39</v>
      </c>
      <c r="G650" s="18" t="s">
        <v>19</v>
      </c>
      <c r="H650" s="15">
        <v>6.31</v>
      </c>
      <c r="I650" s="15">
        <v>6.31</v>
      </c>
      <c r="J650" s="28">
        <v>0.25</v>
      </c>
      <c r="K650" s="15">
        <f t="shared" ref="K650:K651" si="49">ROUND(I650,2)+(ROUND(I650,2)*J650)</f>
        <v>7.8874999999999993</v>
      </c>
      <c r="L650" s="17">
        <f t="shared" ref="L650:L651" si="50">ROUND(K650,2)*F650</f>
        <v>28320.287099999998</v>
      </c>
    </row>
    <row r="651" spans="1:12" s="26" customFormat="1" ht="25.5">
      <c r="A651" s="29" t="s">
        <v>14</v>
      </c>
      <c r="B651" s="18" t="s">
        <v>1686</v>
      </c>
      <c r="C651" s="18" t="s">
        <v>16</v>
      </c>
      <c r="D651" s="18" t="s">
        <v>17</v>
      </c>
      <c r="E651" s="30" t="s">
        <v>18</v>
      </c>
      <c r="F651" s="16">
        <v>6</v>
      </c>
      <c r="G651" s="18" t="s">
        <v>19</v>
      </c>
      <c r="H651" s="15">
        <v>466.65</v>
      </c>
      <c r="I651" s="15">
        <v>466.65</v>
      </c>
      <c r="J651" s="28">
        <v>0.25</v>
      </c>
      <c r="K651" s="15">
        <f t="shared" si="49"/>
        <v>583.3125</v>
      </c>
      <c r="L651" s="17">
        <f t="shared" si="50"/>
        <v>3499.8599999999997</v>
      </c>
    </row>
    <row r="652" spans="1:12">
      <c r="A652" s="7"/>
      <c r="B652" s="18"/>
      <c r="C652" s="3"/>
      <c r="D652" s="3" t="s">
        <v>1687</v>
      </c>
      <c r="E652" s="8"/>
      <c r="F652" s="4"/>
      <c r="G652" s="3"/>
      <c r="H652" s="5"/>
      <c r="I652" s="5"/>
      <c r="J652" s="6"/>
      <c r="K652" s="10" t="s">
        <v>1688</v>
      </c>
      <c r="L652" s="11">
        <f>L2+L13+L31+L96+L153+L169+L212+L229+L236+L250+L269+L288+L351+L368+L421+L456+L466+L493+L577+L587+L616+L619+L635+L649</f>
        <v>10075896.422899999</v>
      </c>
    </row>
    <row r="653" spans="1:12">
      <c r="A653" s="7"/>
      <c r="B653" s="18"/>
      <c r="C653" s="3"/>
      <c r="D653" s="3"/>
      <c r="E653" s="8"/>
      <c r="F653" s="4"/>
      <c r="G653" s="3"/>
      <c r="H653" s="5"/>
      <c r="I653" s="5"/>
      <c r="J653" s="6"/>
      <c r="K653" s="10" t="s">
        <v>1689</v>
      </c>
      <c r="L653" s="11">
        <f>ROUND(L652,2)-ROUND(L652,2)</f>
        <v>0</v>
      </c>
    </row>
  </sheetData>
  <phoneticPr fontId="4" type="noConversion"/>
  <pageMargins left="0" right="0" top="0" bottom="0" header="0" footer="0"/>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6BC1F-C7F7-43BB-A63B-E9670A64519E}">
  <dimension ref="A1:D74"/>
  <sheetViews>
    <sheetView topLeftCell="A39" workbookViewId="0">
      <selection activeCell="J4" sqref="J4"/>
    </sheetView>
  </sheetViews>
  <sheetFormatPr defaultColWidth="8.7109375" defaultRowHeight="15"/>
  <cols>
    <col min="1" max="1" width="15" style="13" customWidth="1"/>
    <col min="2" max="2" width="70" style="13" customWidth="1"/>
    <col min="3" max="3" width="10" style="13" customWidth="1"/>
    <col min="4" max="4" width="20" style="13" customWidth="1"/>
    <col min="5" max="16384" width="8.7109375" style="13"/>
  </cols>
  <sheetData>
    <row r="1" spans="1:4">
      <c r="A1" s="12" t="s">
        <v>1690</v>
      </c>
      <c r="B1" s="12" t="s">
        <v>11</v>
      </c>
      <c r="C1" s="12" t="s">
        <v>1691</v>
      </c>
      <c r="D1" s="12" t="s">
        <v>1692</v>
      </c>
    </row>
    <row r="2" spans="1:4" ht="45" customHeight="1">
      <c r="A2" s="14">
        <v>1</v>
      </c>
      <c r="B2" s="14" t="s">
        <v>13</v>
      </c>
      <c r="C2" s="14">
        <v>2</v>
      </c>
      <c r="D2" s="14" t="s">
        <v>1693</v>
      </c>
    </row>
    <row r="3" spans="1:4" ht="45" customHeight="1">
      <c r="A3" s="14">
        <v>2</v>
      </c>
      <c r="B3" s="14" t="s">
        <v>52</v>
      </c>
      <c r="C3" s="14">
        <v>2</v>
      </c>
      <c r="D3" s="14" t="s">
        <v>1693</v>
      </c>
    </row>
    <row r="4" spans="1:4" ht="45" customHeight="1">
      <c r="A4" s="141">
        <v>3</v>
      </c>
      <c r="B4" s="141" t="s">
        <v>82</v>
      </c>
      <c r="C4" s="14">
        <v>3</v>
      </c>
      <c r="D4" s="14" t="s">
        <v>1694</v>
      </c>
    </row>
    <row r="5" spans="1:4" ht="45" customHeight="1">
      <c r="A5" s="142"/>
      <c r="B5" s="142"/>
      <c r="C5" s="14">
        <v>4</v>
      </c>
      <c r="D5" s="14" t="s">
        <v>1695</v>
      </c>
    </row>
    <row r="6" spans="1:4" ht="45" customHeight="1">
      <c r="A6" s="142"/>
      <c r="B6" s="142"/>
      <c r="C6" s="14">
        <v>5</v>
      </c>
      <c r="D6" s="14" t="s">
        <v>1695</v>
      </c>
    </row>
    <row r="7" spans="1:4" ht="45" customHeight="1">
      <c r="A7" s="141">
        <v>4</v>
      </c>
      <c r="B7" s="141" t="s">
        <v>190</v>
      </c>
      <c r="C7" s="14">
        <v>5</v>
      </c>
      <c r="D7" s="14" t="s">
        <v>1696</v>
      </c>
    </row>
    <row r="8" spans="1:4" ht="45" customHeight="1">
      <c r="A8" s="141"/>
      <c r="B8" s="141"/>
      <c r="C8" s="14">
        <v>6</v>
      </c>
      <c r="D8" s="14" t="s">
        <v>1697</v>
      </c>
    </row>
    <row r="9" spans="1:4" ht="45" customHeight="1">
      <c r="A9" s="141"/>
      <c r="B9" s="141"/>
      <c r="C9" s="14">
        <v>7</v>
      </c>
      <c r="D9" s="14" t="s">
        <v>1697</v>
      </c>
    </row>
    <row r="10" spans="1:4" ht="45" customHeight="1">
      <c r="A10" s="141"/>
      <c r="B10" s="141"/>
      <c r="C10" s="14">
        <v>8</v>
      </c>
      <c r="D10" s="14" t="s">
        <v>1697</v>
      </c>
    </row>
    <row r="11" spans="1:4" ht="45" customHeight="1">
      <c r="A11" s="141"/>
      <c r="B11" s="141"/>
      <c r="C11" s="14">
        <v>9</v>
      </c>
      <c r="D11" s="14" t="s">
        <v>1697</v>
      </c>
    </row>
    <row r="12" spans="1:4" ht="45" customHeight="1">
      <c r="A12" s="141"/>
      <c r="B12" s="141"/>
      <c r="C12" s="14">
        <v>10</v>
      </c>
      <c r="D12" s="14" t="s">
        <v>1697</v>
      </c>
    </row>
    <row r="13" spans="1:4" ht="45" customHeight="1">
      <c r="A13" s="141"/>
      <c r="B13" s="141"/>
      <c r="C13" s="14">
        <v>11</v>
      </c>
      <c r="D13" s="14" t="s">
        <v>1697</v>
      </c>
    </row>
    <row r="14" spans="1:4" ht="45" customHeight="1">
      <c r="A14" s="141"/>
      <c r="B14" s="141"/>
      <c r="C14" s="14">
        <v>12</v>
      </c>
      <c r="D14" s="14" t="s">
        <v>1697</v>
      </c>
    </row>
    <row r="15" spans="1:4" ht="45" customHeight="1">
      <c r="A15" s="141"/>
      <c r="B15" s="141"/>
      <c r="C15" s="14">
        <v>13</v>
      </c>
      <c r="D15" s="14" t="s">
        <v>1697</v>
      </c>
    </row>
    <row r="16" spans="1:4" ht="45" customHeight="1">
      <c r="A16" s="141">
        <v>5</v>
      </c>
      <c r="B16" s="141" t="s">
        <v>298</v>
      </c>
      <c r="C16" s="14" t="s">
        <v>334</v>
      </c>
      <c r="D16" s="14" t="s">
        <v>1698</v>
      </c>
    </row>
    <row r="17" spans="1:4" ht="45" customHeight="1">
      <c r="A17" s="142"/>
      <c r="B17" s="142"/>
      <c r="C17" s="14" t="s">
        <v>461</v>
      </c>
      <c r="D17" s="14" t="s">
        <v>1695</v>
      </c>
    </row>
    <row r="18" spans="1:4" ht="45" customHeight="1">
      <c r="A18" s="141">
        <v>6</v>
      </c>
      <c r="B18" s="141" t="s">
        <v>335</v>
      </c>
      <c r="C18" s="14" t="s">
        <v>624</v>
      </c>
      <c r="D18" s="14" t="s">
        <v>1697</v>
      </c>
    </row>
    <row r="19" spans="1:4" ht="45" customHeight="1">
      <c r="A19" s="142"/>
      <c r="B19" s="142"/>
      <c r="C19" s="14" t="s">
        <v>676</v>
      </c>
      <c r="D19" s="14" t="s">
        <v>1696</v>
      </c>
    </row>
    <row r="20" spans="1:4" ht="45" customHeight="1">
      <c r="A20" s="142"/>
      <c r="B20" s="142"/>
      <c r="C20" s="14" t="s">
        <v>863</v>
      </c>
      <c r="D20" s="14" t="s">
        <v>1696</v>
      </c>
    </row>
    <row r="21" spans="1:4" ht="45" customHeight="1">
      <c r="A21" s="142"/>
      <c r="B21" s="142"/>
      <c r="C21" s="14" t="s">
        <v>913</v>
      </c>
      <c r="D21" s="14" t="s">
        <v>1696</v>
      </c>
    </row>
    <row r="22" spans="1:4" ht="45" customHeight="1">
      <c r="A22" s="142"/>
      <c r="B22" s="142"/>
      <c r="C22" s="14" t="s">
        <v>1057</v>
      </c>
      <c r="D22" s="14" t="s">
        <v>1696</v>
      </c>
    </row>
    <row r="23" spans="1:4" ht="45" customHeight="1">
      <c r="A23" s="142"/>
      <c r="B23" s="142"/>
      <c r="C23" s="14" t="s">
        <v>1159</v>
      </c>
      <c r="D23" s="14" t="s">
        <v>1697</v>
      </c>
    </row>
    <row r="24" spans="1:4" ht="45" customHeight="1">
      <c r="A24" s="141">
        <v>7</v>
      </c>
      <c r="B24" s="141" t="s">
        <v>462</v>
      </c>
      <c r="C24" s="14" t="s">
        <v>676</v>
      </c>
      <c r="D24" s="14" t="s">
        <v>1699</v>
      </c>
    </row>
    <row r="25" spans="1:4" ht="45" customHeight="1">
      <c r="A25" s="142"/>
      <c r="B25" s="142"/>
      <c r="C25" s="14" t="s">
        <v>863</v>
      </c>
      <c r="D25" s="14" t="s">
        <v>1699</v>
      </c>
    </row>
    <row r="26" spans="1:4" ht="45" customHeight="1">
      <c r="A26" s="141">
        <v>8</v>
      </c>
      <c r="B26" s="141" t="s">
        <v>510</v>
      </c>
      <c r="C26" s="14" t="s">
        <v>297</v>
      </c>
      <c r="D26" s="14" t="s">
        <v>1699</v>
      </c>
    </row>
    <row r="27" spans="1:4" ht="45" customHeight="1">
      <c r="A27" s="142"/>
      <c r="B27" s="142"/>
      <c r="C27" s="14" t="s">
        <v>334</v>
      </c>
      <c r="D27" s="14" t="s">
        <v>1699</v>
      </c>
    </row>
    <row r="28" spans="1:4" ht="45" customHeight="1">
      <c r="A28" s="141">
        <v>9</v>
      </c>
      <c r="B28" s="141" t="s">
        <v>530</v>
      </c>
      <c r="C28" s="14" t="s">
        <v>529</v>
      </c>
      <c r="D28" s="14" t="s">
        <v>1700</v>
      </c>
    </row>
    <row r="29" spans="1:4" ht="45" customHeight="1">
      <c r="A29" s="142"/>
      <c r="B29" s="142"/>
      <c r="C29" s="14" t="s">
        <v>570</v>
      </c>
      <c r="D29" s="14" t="s">
        <v>1696</v>
      </c>
    </row>
    <row r="30" spans="1:4" ht="45" customHeight="1">
      <c r="A30" s="142"/>
      <c r="B30" s="142"/>
      <c r="C30" s="14" t="s">
        <v>624</v>
      </c>
      <c r="D30" s="14" t="s">
        <v>1696</v>
      </c>
    </row>
    <row r="31" spans="1:4" ht="45" customHeight="1">
      <c r="A31" s="141">
        <v>10</v>
      </c>
      <c r="B31" s="141" t="s">
        <v>571</v>
      </c>
      <c r="C31" s="14">
        <v>8</v>
      </c>
      <c r="D31" s="14" t="s">
        <v>1697</v>
      </c>
    </row>
    <row r="32" spans="1:4" ht="45" customHeight="1">
      <c r="A32" s="141"/>
      <c r="B32" s="141"/>
      <c r="C32" s="14">
        <v>9</v>
      </c>
      <c r="D32" s="14" t="s">
        <v>1701</v>
      </c>
    </row>
    <row r="33" spans="1:4" ht="45" customHeight="1">
      <c r="A33" s="141"/>
      <c r="B33" s="141"/>
      <c r="C33" s="14">
        <v>10</v>
      </c>
      <c r="D33" s="14" t="s">
        <v>1701</v>
      </c>
    </row>
    <row r="34" spans="1:4" ht="45" customHeight="1">
      <c r="A34" s="141"/>
      <c r="B34" s="141"/>
      <c r="C34" s="14">
        <v>11</v>
      </c>
      <c r="D34" s="14" t="s">
        <v>1701</v>
      </c>
    </row>
    <row r="35" spans="1:4" ht="45" customHeight="1">
      <c r="A35" s="141"/>
      <c r="B35" s="141"/>
      <c r="C35" s="14">
        <v>12</v>
      </c>
      <c r="D35" s="14" t="s">
        <v>1701</v>
      </c>
    </row>
    <row r="36" spans="1:4" ht="45" customHeight="1">
      <c r="A36" s="141"/>
      <c r="B36" s="141"/>
      <c r="C36" s="14">
        <v>13</v>
      </c>
      <c r="D36" s="14" t="s">
        <v>1701</v>
      </c>
    </row>
    <row r="37" spans="1:4" ht="45" customHeight="1">
      <c r="A37" s="141"/>
      <c r="B37" s="141"/>
      <c r="C37" s="14">
        <v>14</v>
      </c>
      <c r="D37" s="14" t="s">
        <v>1701</v>
      </c>
    </row>
    <row r="38" spans="1:4" ht="45" customHeight="1">
      <c r="A38" s="141">
        <v>11</v>
      </c>
      <c r="B38" s="141" t="s">
        <v>625</v>
      </c>
      <c r="C38" s="14" t="s">
        <v>1264</v>
      </c>
      <c r="D38" s="14" t="s">
        <v>1696</v>
      </c>
    </row>
    <row r="39" spans="1:4" ht="45" customHeight="1">
      <c r="A39" s="142"/>
      <c r="B39" s="142"/>
      <c r="C39" s="14" t="s">
        <v>1501</v>
      </c>
      <c r="D39" s="14" t="s">
        <v>1696</v>
      </c>
    </row>
    <row r="40" spans="1:4" ht="45" customHeight="1">
      <c r="A40" s="142"/>
      <c r="B40" s="142"/>
      <c r="C40" s="14" t="s">
        <v>1529</v>
      </c>
      <c r="D40" s="14" t="s">
        <v>1696</v>
      </c>
    </row>
    <row r="41" spans="1:4" ht="45" customHeight="1">
      <c r="A41" s="142"/>
      <c r="B41" s="142"/>
      <c r="C41" s="14" t="s">
        <v>1587</v>
      </c>
      <c r="D41" s="14" t="s">
        <v>1696</v>
      </c>
    </row>
    <row r="42" spans="1:4" ht="45" customHeight="1">
      <c r="A42" s="142"/>
      <c r="B42" s="142"/>
      <c r="C42" s="14" t="s">
        <v>1593</v>
      </c>
      <c r="D42" s="14" t="s">
        <v>1696</v>
      </c>
    </row>
    <row r="43" spans="1:4" ht="45" customHeight="1">
      <c r="A43" s="141">
        <v>12</v>
      </c>
      <c r="B43" s="141" t="s">
        <v>677</v>
      </c>
      <c r="C43" s="14" t="s">
        <v>529</v>
      </c>
      <c r="D43" s="14" t="s">
        <v>1699</v>
      </c>
    </row>
    <row r="44" spans="1:4" ht="45" customHeight="1">
      <c r="A44" s="142"/>
      <c r="B44" s="142"/>
      <c r="C44" s="14" t="s">
        <v>570</v>
      </c>
      <c r="D44" s="14" t="s">
        <v>1699</v>
      </c>
    </row>
    <row r="45" spans="1:4" ht="45" customHeight="1">
      <c r="A45" s="141">
        <v>13</v>
      </c>
      <c r="B45" s="141" t="s">
        <v>864</v>
      </c>
      <c r="C45" s="14" t="s">
        <v>509</v>
      </c>
      <c r="D45" s="14" t="s">
        <v>1696</v>
      </c>
    </row>
    <row r="46" spans="1:4" ht="45" customHeight="1">
      <c r="A46" s="142"/>
      <c r="B46" s="142"/>
      <c r="C46" s="14" t="s">
        <v>529</v>
      </c>
      <c r="D46" s="14" t="s">
        <v>1701</v>
      </c>
    </row>
    <row r="47" spans="1:4" ht="45" customHeight="1">
      <c r="A47" s="142"/>
      <c r="B47" s="142"/>
      <c r="C47" s="14" t="s">
        <v>570</v>
      </c>
      <c r="D47" s="14" t="s">
        <v>1701</v>
      </c>
    </row>
    <row r="48" spans="1:4" ht="45" customHeight="1">
      <c r="A48" s="142"/>
      <c r="B48" s="142"/>
      <c r="C48" s="14" t="s">
        <v>624</v>
      </c>
      <c r="D48" s="14" t="s">
        <v>1701</v>
      </c>
    </row>
    <row r="49" spans="1:4" ht="45" customHeight="1">
      <c r="A49" s="142"/>
      <c r="B49" s="142"/>
      <c r="C49" s="14" t="s">
        <v>676</v>
      </c>
      <c r="D49" s="14" t="s">
        <v>1701</v>
      </c>
    </row>
    <row r="50" spans="1:4" ht="45" customHeight="1">
      <c r="A50" s="142"/>
      <c r="B50" s="142"/>
      <c r="C50" s="14" t="s">
        <v>863</v>
      </c>
      <c r="D50" s="14" t="s">
        <v>1696</v>
      </c>
    </row>
    <row r="51" spans="1:4" ht="45" customHeight="1">
      <c r="A51" s="141">
        <v>14</v>
      </c>
      <c r="B51" s="141" t="s">
        <v>914</v>
      </c>
      <c r="C51" s="14" t="s">
        <v>509</v>
      </c>
      <c r="D51" s="14" t="s">
        <v>1696</v>
      </c>
    </row>
    <row r="52" spans="1:4" ht="45" customHeight="1">
      <c r="A52" s="142"/>
      <c r="B52" s="142"/>
      <c r="C52" s="14" t="s">
        <v>529</v>
      </c>
      <c r="D52" s="14" t="s">
        <v>1701</v>
      </c>
    </row>
    <row r="53" spans="1:4" ht="45" customHeight="1">
      <c r="A53" s="142"/>
      <c r="B53" s="142"/>
      <c r="C53" s="14" t="s">
        <v>570</v>
      </c>
      <c r="D53" s="14" t="s">
        <v>1701</v>
      </c>
    </row>
    <row r="54" spans="1:4" ht="45" customHeight="1">
      <c r="A54" s="142"/>
      <c r="B54" s="142"/>
      <c r="C54" s="14" t="s">
        <v>624</v>
      </c>
      <c r="D54" s="14" t="s">
        <v>1701</v>
      </c>
    </row>
    <row r="55" spans="1:4" ht="45" customHeight="1">
      <c r="A55" s="142"/>
      <c r="B55" s="142"/>
      <c r="C55" s="14" t="s">
        <v>676</v>
      </c>
      <c r="D55" s="14" t="s">
        <v>1701</v>
      </c>
    </row>
    <row r="56" spans="1:4" ht="45" customHeight="1">
      <c r="A56" s="142"/>
      <c r="B56" s="142"/>
      <c r="C56" s="14" t="s">
        <v>863</v>
      </c>
      <c r="D56" s="14" t="s">
        <v>1696</v>
      </c>
    </row>
    <row r="57" spans="1:4" ht="45" customHeight="1">
      <c r="A57" s="141">
        <v>15</v>
      </c>
      <c r="B57" s="141" t="s">
        <v>1058</v>
      </c>
      <c r="C57" s="14" t="s">
        <v>1188</v>
      </c>
      <c r="D57" s="14" t="s">
        <v>1702</v>
      </c>
    </row>
    <row r="58" spans="1:4" ht="45" customHeight="1">
      <c r="A58" s="142"/>
      <c r="B58" s="142"/>
      <c r="C58" s="14" t="s">
        <v>1264</v>
      </c>
      <c r="D58" s="14" t="s">
        <v>1702</v>
      </c>
    </row>
    <row r="59" spans="1:4" ht="45" customHeight="1">
      <c r="A59" s="142"/>
      <c r="B59" s="142"/>
      <c r="C59" s="14" t="s">
        <v>1501</v>
      </c>
      <c r="D59" s="14" t="s">
        <v>1702</v>
      </c>
    </row>
    <row r="60" spans="1:4" ht="45" customHeight="1">
      <c r="A60" s="142"/>
      <c r="B60" s="142"/>
      <c r="C60" s="14" t="s">
        <v>1529</v>
      </c>
      <c r="D60" s="14" t="s">
        <v>1702</v>
      </c>
    </row>
    <row r="61" spans="1:4" ht="45" customHeight="1">
      <c r="A61" s="14">
        <v>16</v>
      </c>
      <c r="B61" s="14" t="s">
        <v>1160</v>
      </c>
      <c r="C61" s="14" t="s">
        <v>1159</v>
      </c>
      <c r="D61" s="14" t="s">
        <v>1693</v>
      </c>
    </row>
    <row r="62" spans="1:4" ht="45" customHeight="1">
      <c r="A62" s="141">
        <v>17</v>
      </c>
      <c r="B62" s="141" t="s">
        <v>1189</v>
      </c>
      <c r="C62" s="14" t="s">
        <v>509</v>
      </c>
      <c r="D62" s="14" t="s">
        <v>1696</v>
      </c>
    </row>
    <row r="63" spans="1:4" ht="45" customHeight="1">
      <c r="A63" s="142"/>
      <c r="B63" s="142"/>
      <c r="C63" s="14" t="s">
        <v>529</v>
      </c>
      <c r="D63" s="14" t="s">
        <v>1696</v>
      </c>
    </row>
    <row r="64" spans="1:4" ht="45" customHeight="1">
      <c r="A64" s="142"/>
      <c r="B64" s="142"/>
      <c r="C64" s="14" t="s">
        <v>570</v>
      </c>
      <c r="D64" s="14" t="s">
        <v>1700</v>
      </c>
    </row>
    <row r="65" spans="1:4" ht="45" customHeight="1">
      <c r="A65" s="141">
        <v>18</v>
      </c>
      <c r="B65" s="141" t="s">
        <v>1265</v>
      </c>
      <c r="C65" s="14">
        <v>8</v>
      </c>
      <c r="D65" s="14" t="s">
        <v>1695</v>
      </c>
    </row>
    <row r="66" spans="1:4" ht="45" customHeight="1">
      <c r="A66" s="142"/>
      <c r="B66" s="142"/>
      <c r="C66" s="14">
        <v>17</v>
      </c>
      <c r="D66" s="14" t="s">
        <v>1698</v>
      </c>
    </row>
    <row r="67" spans="1:4" ht="45" customHeight="1">
      <c r="A67" s="14">
        <v>19</v>
      </c>
      <c r="B67" s="14" t="s">
        <v>1502</v>
      </c>
      <c r="C67" s="14" t="s">
        <v>1188</v>
      </c>
      <c r="D67" s="14" t="s">
        <v>1693</v>
      </c>
    </row>
    <row r="68" spans="1:4" ht="45" customHeight="1">
      <c r="A68" s="14">
        <v>20</v>
      </c>
      <c r="B68" s="14" t="s">
        <v>1530</v>
      </c>
      <c r="C68" s="14" t="s">
        <v>1681</v>
      </c>
      <c r="D68" s="14" t="s">
        <v>1693</v>
      </c>
    </row>
    <row r="69" spans="1:4" ht="45" customHeight="1">
      <c r="A69" s="14">
        <v>21</v>
      </c>
      <c r="B69" s="14" t="s">
        <v>1588</v>
      </c>
      <c r="C69" s="14" t="s">
        <v>1188</v>
      </c>
      <c r="D69" s="14" t="s">
        <v>1693</v>
      </c>
    </row>
    <row r="70" spans="1:4" ht="45" customHeight="1">
      <c r="A70" s="141">
        <v>22</v>
      </c>
      <c r="B70" s="141" t="s">
        <v>1594</v>
      </c>
      <c r="C70" s="14" t="s">
        <v>863</v>
      </c>
      <c r="D70" s="14" t="s">
        <v>1695</v>
      </c>
    </row>
    <row r="71" spans="1:4" ht="45" customHeight="1">
      <c r="A71" s="142"/>
      <c r="B71" s="142"/>
      <c r="C71" s="14" t="s">
        <v>913</v>
      </c>
      <c r="D71" s="14" t="s">
        <v>1695</v>
      </c>
    </row>
    <row r="72" spans="1:4" ht="45" customHeight="1">
      <c r="A72" s="142"/>
      <c r="B72" s="142"/>
      <c r="C72" s="14" t="s">
        <v>1057</v>
      </c>
      <c r="D72" s="14" t="s">
        <v>1694</v>
      </c>
    </row>
    <row r="73" spans="1:4" ht="45" customHeight="1">
      <c r="A73" s="14">
        <v>23</v>
      </c>
      <c r="B73" s="14" t="s">
        <v>1640</v>
      </c>
      <c r="C73" s="14" t="s">
        <v>1639</v>
      </c>
      <c r="D73" s="14" t="s">
        <v>1693</v>
      </c>
    </row>
    <row r="74" spans="1:4" ht="45" customHeight="1">
      <c r="A74" s="14">
        <v>24</v>
      </c>
      <c r="B74" s="14" t="s">
        <v>1682</v>
      </c>
      <c r="C74" s="14" t="s">
        <v>1681</v>
      </c>
      <c r="D74" s="14" t="s">
        <v>1693</v>
      </c>
    </row>
  </sheetData>
  <mergeCells count="32">
    <mergeCell ref="A4:A6"/>
    <mergeCell ref="B4:B6"/>
    <mergeCell ref="A7:A15"/>
    <mergeCell ref="B7:B15"/>
    <mergeCell ref="A16:A17"/>
    <mergeCell ref="B16:B17"/>
    <mergeCell ref="A18:A23"/>
    <mergeCell ref="B18:B23"/>
    <mergeCell ref="A24:A25"/>
    <mergeCell ref="B24:B25"/>
    <mergeCell ref="A26:A27"/>
    <mergeCell ref="B26:B27"/>
    <mergeCell ref="A28:A30"/>
    <mergeCell ref="B28:B30"/>
    <mergeCell ref="A31:A37"/>
    <mergeCell ref="B31:B37"/>
    <mergeCell ref="A38:A42"/>
    <mergeCell ref="B38:B42"/>
    <mergeCell ref="A43:A44"/>
    <mergeCell ref="B43:B44"/>
    <mergeCell ref="A45:A50"/>
    <mergeCell ref="B45:B50"/>
    <mergeCell ref="A51:A56"/>
    <mergeCell ref="B51:B56"/>
    <mergeCell ref="A70:A72"/>
    <mergeCell ref="B70:B72"/>
    <mergeCell ref="A57:A60"/>
    <mergeCell ref="B57:B60"/>
    <mergeCell ref="A62:A64"/>
    <mergeCell ref="B62:B64"/>
    <mergeCell ref="A65:A66"/>
    <mergeCell ref="B65:B6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75065-27AA-474E-BB87-4C4F247102BB}">
  <dimension ref="A2:BA48"/>
  <sheetViews>
    <sheetView view="pageBreakPreview" topLeftCell="W1" zoomScale="60" zoomScaleNormal="70" workbookViewId="0">
      <selection activeCell="AA54" sqref="AA54"/>
    </sheetView>
  </sheetViews>
  <sheetFormatPr defaultRowHeight="15"/>
  <cols>
    <col min="1" max="1" width="1.7109375" style="63" customWidth="1"/>
    <col min="2" max="2" width="6.7109375" style="64" customWidth="1"/>
    <col min="3" max="3" width="62.5703125" style="65" bestFit="1" customWidth="1"/>
    <col min="4" max="4" width="39.28515625" style="65" bestFit="1" customWidth="1"/>
    <col min="5" max="5" width="8" style="65" bestFit="1" customWidth="1"/>
    <col min="6" max="6" width="11" style="65" bestFit="1" customWidth="1"/>
    <col min="7" max="7" width="8" style="65" bestFit="1" customWidth="1"/>
    <col min="8" max="8" width="12.42578125" style="65" bestFit="1" customWidth="1"/>
    <col min="9" max="9" width="7.42578125" style="65" bestFit="1" customWidth="1"/>
    <col min="10" max="10" width="12.42578125" style="65" bestFit="1" customWidth="1"/>
    <col min="11" max="11" width="7.42578125" style="65" bestFit="1" customWidth="1"/>
    <col min="12" max="12" width="12.42578125" style="65" bestFit="1" customWidth="1"/>
    <col min="13" max="13" width="7.42578125" style="65" bestFit="1" customWidth="1"/>
    <col min="14" max="14" width="12.42578125" style="65" bestFit="1" customWidth="1"/>
    <col min="15" max="15" width="7.42578125" style="65" bestFit="1" customWidth="1"/>
    <col min="16" max="16" width="12.5703125" style="65" bestFit="1" customWidth="1"/>
    <col min="17" max="17" width="8.28515625" style="65" bestFit="1" customWidth="1"/>
    <col min="18" max="18" width="12.5703125" style="65" bestFit="1" customWidth="1"/>
    <col min="19" max="19" width="8.140625" style="65" bestFit="1" customWidth="1"/>
    <col min="20" max="20" width="13.140625" style="65" bestFit="1" customWidth="1"/>
    <col min="21" max="21" width="7.5703125" style="65" bestFit="1" customWidth="1"/>
    <col min="22" max="22" width="13.140625" style="65" bestFit="1" customWidth="1"/>
    <col min="23" max="23" width="7.5703125" style="65" bestFit="1" customWidth="1"/>
    <col min="24" max="24" width="12.5703125" style="65" bestFit="1" customWidth="1"/>
    <col min="25" max="25" width="7.5703125" style="65" bestFit="1" customWidth="1"/>
    <col min="26" max="26" width="12.5703125" style="65" bestFit="1" customWidth="1"/>
    <col min="27" max="27" width="7.5703125" style="65" bestFit="1" customWidth="1"/>
    <col min="28" max="28" width="12.5703125" style="65" bestFit="1" customWidth="1"/>
    <col min="29" max="29" width="8.140625" style="65" bestFit="1" customWidth="1"/>
    <col min="30" max="30" width="12.5703125" style="65" bestFit="1" customWidth="1"/>
    <col min="31" max="31" width="9.140625" style="65" bestFit="1" customWidth="1"/>
    <col min="32" max="32" width="12.5703125" style="65" bestFit="1" customWidth="1"/>
    <col min="33" max="33" width="7.5703125" style="65" bestFit="1" customWidth="1"/>
    <col min="34" max="34" width="12.5703125" style="65" bestFit="1" customWidth="1"/>
    <col min="35" max="35" width="7.5703125" style="65" bestFit="1" customWidth="1"/>
    <col min="36" max="36" width="12.5703125" style="65" bestFit="1" customWidth="1"/>
    <col min="37" max="37" width="7.5703125" style="65" bestFit="1" customWidth="1"/>
    <col min="38" max="38" width="12.5703125" style="65" bestFit="1" customWidth="1"/>
    <col min="39" max="39" width="7.5703125" style="65" bestFit="1" customWidth="1"/>
    <col min="40" max="40" width="12.5703125" style="65" bestFit="1" customWidth="1"/>
    <col min="41" max="41" width="8.28515625" style="65" bestFit="1" customWidth="1"/>
    <col min="42" max="42" width="12.5703125" style="65" bestFit="1" customWidth="1"/>
    <col min="43" max="43" width="8.140625" style="65" bestFit="1" customWidth="1"/>
    <col min="44" max="44" width="13.140625" style="65" bestFit="1" customWidth="1"/>
    <col min="45" max="45" width="7.5703125" style="65" bestFit="1" customWidth="1"/>
    <col min="46" max="46" width="12.5703125" style="65" bestFit="1" customWidth="1"/>
    <col min="47" max="47" width="7.5703125" style="65" bestFit="1" customWidth="1"/>
    <col min="48" max="48" width="13.140625" style="65" bestFit="1" customWidth="1"/>
    <col min="49" max="49" width="7.5703125" style="65" bestFit="1" customWidth="1"/>
    <col min="50" max="50" width="13.5703125" style="65" bestFit="1" customWidth="1"/>
    <col min="51" max="51" width="7.5703125" style="65" bestFit="1" customWidth="1"/>
    <col min="52" max="52" width="13.7109375" style="65" bestFit="1" customWidth="1"/>
    <col min="53" max="53" width="8.140625" style="65" bestFit="1" customWidth="1"/>
  </cols>
  <sheetData>
    <row r="2" spans="2:53" ht="15.75" thickBot="1"/>
    <row r="3" spans="2:53" ht="21" thickBot="1">
      <c r="B3" s="143" t="s">
        <v>1744</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5"/>
    </row>
    <row r="4" spans="2:53" ht="18.75" thickBot="1">
      <c r="B4" s="146" t="s">
        <v>1745</v>
      </c>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8"/>
    </row>
    <row r="5" spans="2:53">
      <c r="B5" s="66" t="str">
        <f>[1]PLANILHA!$B$5</f>
        <v>Município:  FUNDÃO - ES</v>
      </c>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row>
    <row r="6" spans="2:53">
      <c r="B6" s="161" t="s">
        <v>1754</v>
      </c>
      <c r="C6" s="161"/>
      <c r="D6" s="161"/>
      <c r="E6" s="161"/>
      <c r="F6" s="161"/>
      <c r="G6" s="97"/>
      <c r="H6" s="97"/>
      <c r="I6" s="97"/>
      <c r="J6" s="97"/>
      <c r="K6" s="97"/>
      <c r="L6" s="97"/>
      <c r="M6" s="97"/>
      <c r="N6" s="97"/>
      <c r="O6" s="97"/>
      <c r="P6" s="97"/>
      <c r="Q6" s="97"/>
      <c r="R6" s="97"/>
      <c r="S6" s="97"/>
      <c r="T6" s="97"/>
      <c r="U6" s="97"/>
      <c r="V6" s="97"/>
      <c r="W6" s="97"/>
      <c r="X6" s="97"/>
      <c r="Y6" s="97"/>
      <c r="Z6" s="97"/>
      <c r="AA6" s="97"/>
      <c r="AB6" s="97"/>
      <c r="AC6" s="97"/>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row>
    <row r="7" spans="2:53">
      <c r="B7" s="162" t="s">
        <v>1746</v>
      </c>
      <c r="C7" s="161"/>
      <c r="D7" s="161"/>
      <c r="E7" s="161"/>
      <c r="F7" s="161"/>
      <c r="G7" s="96"/>
      <c r="H7" s="96"/>
      <c r="I7" s="96"/>
      <c r="J7" s="96"/>
      <c r="K7" s="96"/>
      <c r="L7" s="96"/>
      <c r="M7" s="96"/>
      <c r="N7" s="96"/>
      <c r="O7" s="96"/>
      <c r="P7" s="96"/>
      <c r="Q7" s="96"/>
      <c r="R7" s="96"/>
      <c r="S7" s="96"/>
      <c r="T7" s="96"/>
      <c r="U7" s="96"/>
      <c r="V7" s="96"/>
      <c r="W7" s="96"/>
      <c r="X7" s="96"/>
      <c r="Y7" s="96"/>
      <c r="Z7" s="96"/>
      <c r="AA7" s="96"/>
      <c r="AB7" s="96"/>
      <c r="AC7" s="96"/>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row>
    <row r="8" spans="2:53" ht="15.75" thickBot="1">
      <c r="B8" s="67"/>
      <c r="C8" s="68"/>
      <c r="D8" s="68"/>
      <c r="E8" s="68"/>
      <c r="F8" s="68"/>
      <c r="G8" s="68"/>
      <c r="H8" s="68"/>
      <c r="I8" s="68"/>
      <c r="J8" s="68"/>
      <c r="K8" s="68"/>
      <c r="L8" s="68"/>
      <c r="M8" s="68"/>
      <c r="N8" s="68"/>
      <c r="O8" s="68"/>
      <c r="P8" s="68"/>
      <c r="Q8" s="68"/>
      <c r="R8" s="68"/>
      <c r="S8" s="68"/>
      <c r="T8" s="68"/>
      <c r="U8" s="68"/>
      <c r="V8" s="68"/>
      <c r="W8" s="68"/>
      <c r="X8" s="68"/>
      <c r="Y8" s="68"/>
      <c r="Z8" s="68"/>
      <c r="AA8" s="68"/>
      <c r="AB8" s="68"/>
      <c r="AC8" s="96"/>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row>
    <row r="9" spans="2:53" ht="15.75" thickBot="1">
      <c r="B9" s="69"/>
      <c r="C9" s="70"/>
      <c r="D9" s="70" t="s">
        <v>1744</v>
      </c>
      <c r="E9" s="70"/>
      <c r="F9" s="70"/>
      <c r="G9" s="70"/>
      <c r="H9" s="70"/>
      <c r="I9" s="70"/>
      <c r="J9" s="70"/>
      <c r="K9" s="71"/>
      <c r="L9" s="70"/>
      <c r="M9" s="70"/>
      <c r="N9" s="70"/>
      <c r="O9" s="70"/>
      <c r="P9" s="70"/>
      <c r="Q9" s="72"/>
      <c r="R9" s="73"/>
      <c r="S9" s="70"/>
      <c r="T9" s="70"/>
      <c r="U9" s="70"/>
      <c r="V9" s="70"/>
      <c r="W9" s="71"/>
      <c r="X9" s="70"/>
      <c r="Y9" s="70"/>
      <c r="Z9" s="70"/>
      <c r="AA9" s="70"/>
      <c r="AB9" s="70"/>
      <c r="AC9" s="98"/>
      <c r="AD9" s="99"/>
      <c r="AE9" s="99"/>
      <c r="AF9" s="99"/>
      <c r="AG9" s="99"/>
      <c r="AH9" s="99"/>
      <c r="AI9" s="100"/>
      <c r="AJ9" s="99"/>
      <c r="AK9" s="99"/>
      <c r="AL9" s="99"/>
      <c r="AM9" s="99"/>
      <c r="AN9" s="99"/>
      <c r="AO9" s="101"/>
      <c r="AP9" s="98"/>
      <c r="AQ9" s="99"/>
      <c r="AR9" s="99"/>
      <c r="AS9" s="99"/>
      <c r="AT9" s="99"/>
      <c r="AU9" s="100"/>
      <c r="AV9" s="99"/>
      <c r="AW9" s="99"/>
      <c r="AX9" s="99"/>
      <c r="AY9" s="99"/>
      <c r="AZ9" s="99"/>
      <c r="BA9" s="98"/>
    </row>
    <row r="10" spans="2:53">
      <c r="B10" s="163" t="s">
        <v>1719</v>
      </c>
      <c r="C10" s="74" t="s">
        <v>1747</v>
      </c>
      <c r="D10" s="165" t="s">
        <v>1748</v>
      </c>
      <c r="E10" s="166"/>
      <c r="F10" s="150">
        <v>1</v>
      </c>
      <c r="G10" s="151"/>
      <c r="H10" s="150">
        <v>2</v>
      </c>
      <c r="I10" s="151"/>
      <c r="J10" s="150">
        <v>3</v>
      </c>
      <c r="K10" s="151"/>
      <c r="L10" s="150">
        <v>4</v>
      </c>
      <c r="M10" s="151"/>
      <c r="N10" s="150">
        <v>5</v>
      </c>
      <c r="O10" s="151"/>
      <c r="P10" s="150">
        <v>6</v>
      </c>
      <c r="Q10" s="151"/>
      <c r="R10" s="150">
        <v>7</v>
      </c>
      <c r="S10" s="151"/>
      <c r="T10" s="150">
        <v>8</v>
      </c>
      <c r="U10" s="151"/>
      <c r="V10" s="150">
        <v>9</v>
      </c>
      <c r="W10" s="151"/>
      <c r="X10" s="150">
        <v>10</v>
      </c>
      <c r="Y10" s="151"/>
      <c r="Z10" s="150">
        <v>11</v>
      </c>
      <c r="AA10" s="151"/>
      <c r="AB10" s="150">
        <v>12</v>
      </c>
      <c r="AC10" s="152"/>
      <c r="AD10" s="150">
        <v>13</v>
      </c>
      <c r="AE10" s="151"/>
      <c r="AF10" s="150">
        <v>14</v>
      </c>
      <c r="AG10" s="152"/>
      <c r="AH10" s="150">
        <v>15</v>
      </c>
      <c r="AI10" s="151"/>
      <c r="AJ10" s="150">
        <v>16</v>
      </c>
      <c r="AK10" s="152"/>
      <c r="AL10" s="150">
        <v>17</v>
      </c>
      <c r="AM10" s="151"/>
      <c r="AN10" s="150">
        <v>18</v>
      </c>
      <c r="AO10" s="152"/>
      <c r="AP10" s="150">
        <v>19</v>
      </c>
      <c r="AQ10" s="151"/>
      <c r="AR10" s="150">
        <v>20</v>
      </c>
      <c r="AS10" s="152"/>
      <c r="AT10" s="150">
        <v>21</v>
      </c>
      <c r="AU10" s="151"/>
      <c r="AV10" s="150">
        <v>22</v>
      </c>
      <c r="AW10" s="152"/>
      <c r="AX10" s="150">
        <v>23</v>
      </c>
      <c r="AY10" s="151"/>
      <c r="AZ10" s="150">
        <v>24</v>
      </c>
      <c r="BA10" s="152"/>
    </row>
    <row r="11" spans="2:53" ht="15.75" thickBot="1">
      <c r="B11" s="164"/>
      <c r="C11" s="75" t="s">
        <v>1749</v>
      </c>
      <c r="D11" s="106" t="s">
        <v>1750</v>
      </c>
      <c r="E11" s="76" t="s">
        <v>1751</v>
      </c>
      <c r="F11" s="77" t="s">
        <v>1750</v>
      </c>
      <c r="G11" s="78" t="s">
        <v>1751</v>
      </c>
      <c r="H11" s="77" t="s">
        <v>1750</v>
      </c>
      <c r="I11" s="78" t="s">
        <v>1751</v>
      </c>
      <c r="J11" s="77" t="s">
        <v>1750</v>
      </c>
      <c r="K11" s="78" t="s">
        <v>1751</v>
      </c>
      <c r="L11" s="77" t="s">
        <v>1750</v>
      </c>
      <c r="M11" s="78" t="s">
        <v>1751</v>
      </c>
      <c r="N11" s="77" t="s">
        <v>1750</v>
      </c>
      <c r="O11" s="78" t="s">
        <v>1751</v>
      </c>
      <c r="P11" s="77" t="s">
        <v>1750</v>
      </c>
      <c r="Q11" s="78" t="s">
        <v>1751</v>
      </c>
      <c r="R11" s="77" t="s">
        <v>1750</v>
      </c>
      <c r="S11" s="78" t="s">
        <v>1751</v>
      </c>
      <c r="T11" s="77" t="s">
        <v>1750</v>
      </c>
      <c r="U11" s="78" t="s">
        <v>1751</v>
      </c>
      <c r="V11" s="77" t="s">
        <v>1750</v>
      </c>
      <c r="W11" s="78" t="s">
        <v>1751</v>
      </c>
      <c r="X11" s="77" t="s">
        <v>1750</v>
      </c>
      <c r="Y11" s="78" t="s">
        <v>1751</v>
      </c>
      <c r="Z11" s="77" t="s">
        <v>1750</v>
      </c>
      <c r="AA11" s="78" t="s">
        <v>1751</v>
      </c>
      <c r="AB11" s="77" t="s">
        <v>1750</v>
      </c>
      <c r="AC11" s="79" t="s">
        <v>1751</v>
      </c>
      <c r="AD11" s="77" t="s">
        <v>1750</v>
      </c>
      <c r="AE11" s="78" t="s">
        <v>1751</v>
      </c>
      <c r="AF11" s="77" t="s">
        <v>1750</v>
      </c>
      <c r="AG11" s="78" t="s">
        <v>1751</v>
      </c>
      <c r="AH11" s="77" t="s">
        <v>1750</v>
      </c>
      <c r="AI11" s="78" t="s">
        <v>1751</v>
      </c>
      <c r="AJ11" s="77" t="s">
        <v>1750</v>
      </c>
      <c r="AK11" s="78" t="s">
        <v>1751</v>
      </c>
      <c r="AL11" s="77" t="s">
        <v>1750</v>
      </c>
      <c r="AM11" s="78" t="s">
        <v>1751</v>
      </c>
      <c r="AN11" s="77" t="s">
        <v>1750</v>
      </c>
      <c r="AO11" s="78" t="s">
        <v>1751</v>
      </c>
      <c r="AP11" s="77" t="s">
        <v>1750</v>
      </c>
      <c r="AQ11" s="78" t="s">
        <v>1751</v>
      </c>
      <c r="AR11" s="77" t="s">
        <v>1750</v>
      </c>
      <c r="AS11" s="78" t="s">
        <v>1751</v>
      </c>
      <c r="AT11" s="77" t="s">
        <v>1750</v>
      </c>
      <c r="AU11" s="78" t="s">
        <v>1751</v>
      </c>
      <c r="AV11" s="77" t="s">
        <v>1750</v>
      </c>
      <c r="AW11" s="78" t="s">
        <v>1751</v>
      </c>
      <c r="AX11" s="77" t="s">
        <v>1750</v>
      </c>
      <c r="AY11" s="78" t="s">
        <v>1751</v>
      </c>
      <c r="AZ11" s="77" t="s">
        <v>1750</v>
      </c>
      <c r="BA11" s="79" t="s">
        <v>1751</v>
      </c>
    </row>
    <row r="12" spans="2:53">
      <c r="B12" s="80">
        <v>1</v>
      </c>
      <c r="C12" s="102" t="s">
        <v>13</v>
      </c>
      <c r="D12" s="107">
        <v>809604.92780000006</v>
      </c>
      <c r="E12" s="104">
        <f t="shared" ref="E12:E35" si="0">IFERROR(D12/$D$37,"")</f>
        <v>8.0350660012737926E-2</v>
      </c>
      <c r="F12" s="81">
        <f>G12*$D$12</f>
        <v>33760.525489260006</v>
      </c>
      <c r="G12" s="82">
        <v>4.1700000000000001E-2</v>
      </c>
      <c r="H12" s="81">
        <f>I12*$D$12</f>
        <v>33760.525489260006</v>
      </c>
      <c r="I12" s="82">
        <v>4.1700000000000001E-2</v>
      </c>
      <c r="J12" s="81">
        <f>K12*$D$12</f>
        <v>33760.525489260006</v>
      </c>
      <c r="K12" s="82">
        <v>4.1700000000000001E-2</v>
      </c>
      <c r="L12" s="81">
        <f>M12*$D$12</f>
        <v>33760.525489260006</v>
      </c>
      <c r="M12" s="82">
        <v>4.1700000000000001E-2</v>
      </c>
      <c r="N12" s="81">
        <f>O12*$D$12</f>
        <v>33760.525489260006</v>
      </c>
      <c r="O12" s="82">
        <v>4.1700000000000001E-2</v>
      </c>
      <c r="P12" s="81">
        <f>Q12*$D$12</f>
        <v>33760.525489260006</v>
      </c>
      <c r="Q12" s="82">
        <v>4.1700000000000001E-2</v>
      </c>
      <c r="R12" s="81">
        <f>S12*$D$12</f>
        <v>33760.525489260006</v>
      </c>
      <c r="S12" s="82">
        <v>4.1700000000000001E-2</v>
      </c>
      <c r="T12" s="81">
        <f>U12*$D$12</f>
        <v>33760.525489260006</v>
      </c>
      <c r="U12" s="82">
        <v>4.1700000000000001E-2</v>
      </c>
      <c r="V12" s="81">
        <f>W12*$D$12</f>
        <v>33760.525489260006</v>
      </c>
      <c r="W12" s="82">
        <v>4.1700000000000001E-2</v>
      </c>
      <c r="X12" s="81">
        <f>Y12*$D$12</f>
        <v>33760.525489260006</v>
      </c>
      <c r="Y12" s="82">
        <v>4.1700000000000001E-2</v>
      </c>
      <c r="Z12" s="81">
        <f>AA12*$D$12</f>
        <v>33760.525489260006</v>
      </c>
      <c r="AA12" s="82">
        <v>4.1700000000000001E-2</v>
      </c>
      <c r="AB12" s="81">
        <f>AC12*$D$12</f>
        <v>33760.525489260006</v>
      </c>
      <c r="AC12" s="82">
        <v>4.1700000000000001E-2</v>
      </c>
      <c r="AD12" s="81">
        <f>AE12*$D$12</f>
        <v>33760.525489260006</v>
      </c>
      <c r="AE12" s="82">
        <v>4.1700000000000001E-2</v>
      </c>
      <c r="AF12" s="81">
        <f>AG12*$D$12</f>
        <v>33760.525489260006</v>
      </c>
      <c r="AG12" s="82">
        <v>4.1700000000000001E-2</v>
      </c>
      <c r="AH12" s="81">
        <f>AI12*$D$12</f>
        <v>33760.525489260006</v>
      </c>
      <c r="AI12" s="82">
        <v>4.1700000000000001E-2</v>
      </c>
      <c r="AJ12" s="81">
        <f>AK12*$D$12</f>
        <v>33760.525489260006</v>
      </c>
      <c r="AK12" s="82">
        <v>4.1700000000000001E-2</v>
      </c>
      <c r="AL12" s="81">
        <f>AM12*$D$12</f>
        <v>33760.525489260006</v>
      </c>
      <c r="AM12" s="82">
        <v>4.1700000000000001E-2</v>
      </c>
      <c r="AN12" s="81">
        <f>AO12*$D$12</f>
        <v>33760.525489260006</v>
      </c>
      <c r="AO12" s="82">
        <v>4.1700000000000001E-2</v>
      </c>
      <c r="AP12" s="81">
        <f>AQ12*$D$12</f>
        <v>33760.525489260006</v>
      </c>
      <c r="AQ12" s="82">
        <v>4.1700000000000001E-2</v>
      </c>
      <c r="AR12" s="81">
        <f>AS12*$D$12</f>
        <v>33760.525489260006</v>
      </c>
      <c r="AS12" s="82">
        <v>4.1700000000000001E-2</v>
      </c>
      <c r="AT12" s="81">
        <f>AU12*$D$12</f>
        <v>33760.525489260006</v>
      </c>
      <c r="AU12" s="82">
        <v>4.1700000000000001E-2</v>
      </c>
      <c r="AV12" s="81">
        <f>AW12*$D$12</f>
        <v>33760.525489260006</v>
      </c>
      <c r="AW12" s="82">
        <v>4.1700000000000001E-2</v>
      </c>
      <c r="AX12" s="81">
        <f>AY12*$D$12</f>
        <v>33760.525489260006</v>
      </c>
      <c r="AY12" s="82">
        <v>4.1700000000000001E-2</v>
      </c>
      <c r="AZ12" s="81">
        <f>BA12*$D$12</f>
        <v>33112.841547020253</v>
      </c>
      <c r="BA12" s="82">
        <f>100%-AY12-AW12-AU12-AS12-AQ12-AO12-AM12-AK12-AI12-AG12-AE12-AC12-AA12-Y12-W12-U12-S12-Q12-O12-M12-K12-I12-G12</f>
        <v>4.0900000000000311E-2</v>
      </c>
    </row>
    <row r="13" spans="2:53">
      <c r="B13" s="80">
        <v>2</v>
      </c>
      <c r="C13" s="103" t="s">
        <v>52</v>
      </c>
      <c r="D13" s="107">
        <v>92217.696999999971</v>
      </c>
      <c r="E13" s="105">
        <f t="shared" si="0"/>
        <v>9.1523069640148495E-3</v>
      </c>
      <c r="F13" s="81">
        <f>G13*$D$13</f>
        <v>23054.424249999993</v>
      </c>
      <c r="G13" s="82">
        <v>0.25</v>
      </c>
      <c r="H13" s="81">
        <f>I13*$D$13</f>
        <v>23054.424249999993</v>
      </c>
      <c r="I13" s="82">
        <v>0.25</v>
      </c>
      <c r="J13" s="81">
        <f>K13*$D$13</f>
        <v>23054.424249999993</v>
      </c>
      <c r="K13" s="82">
        <v>0.25</v>
      </c>
      <c r="L13" s="81">
        <f>M13*$D$13</f>
        <v>23054.424249999993</v>
      </c>
      <c r="M13" s="82">
        <v>0.25</v>
      </c>
      <c r="N13" s="81">
        <f>O13*$D$13</f>
        <v>0</v>
      </c>
      <c r="O13" s="82"/>
      <c r="P13" s="81">
        <f>Q13*$D$13</f>
        <v>0</v>
      </c>
      <c r="Q13" s="82"/>
      <c r="R13" s="81">
        <f>S13*$D$13</f>
        <v>0</v>
      </c>
      <c r="S13" s="82"/>
      <c r="T13" s="81">
        <f>U13*$D$13</f>
        <v>0</v>
      </c>
      <c r="U13" s="82"/>
      <c r="V13" s="81">
        <f>W13*$D$13</f>
        <v>0</v>
      </c>
      <c r="W13" s="82"/>
      <c r="X13" s="81">
        <f>Y13*$D$13</f>
        <v>0</v>
      </c>
      <c r="Y13" s="82"/>
      <c r="Z13" s="81">
        <f>AA13*$D$13</f>
        <v>0</v>
      </c>
      <c r="AA13" s="82"/>
      <c r="AB13" s="81">
        <f>AC13*$D$13</f>
        <v>0</v>
      </c>
      <c r="AC13" s="82"/>
      <c r="AD13" s="81">
        <f>AE13*$D$13</f>
        <v>0</v>
      </c>
      <c r="AE13" s="82"/>
      <c r="AF13" s="81">
        <f>AG13*$D$13</f>
        <v>0</v>
      </c>
      <c r="AG13" s="82"/>
      <c r="AH13" s="81">
        <f>AI13*$D$13</f>
        <v>0</v>
      </c>
      <c r="AI13" s="82"/>
      <c r="AJ13" s="81">
        <f>AK13*$D$13</f>
        <v>0</v>
      </c>
      <c r="AK13" s="82"/>
      <c r="AL13" s="81">
        <f>AM13*$D$13</f>
        <v>0</v>
      </c>
      <c r="AM13" s="82"/>
      <c r="AN13" s="81">
        <f>AO13*$D$13</f>
        <v>0</v>
      </c>
      <c r="AO13" s="82"/>
      <c r="AP13" s="81">
        <f>AQ13*$D$13</f>
        <v>0</v>
      </c>
      <c r="AQ13" s="82"/>
      <c r="AR13" s="81">
        <f>AS13*$D$13</f>
        <v>0</v>
      </c>
      <c r="AS13" s="82"/>
      <c r="AT13" s="81">
        <f>AU13*$D$13</f>
        <v>0</v>
      </c>
      <c r="AU13" s="82"/>
      <c r="AV13" s="81">
        <f>AW13*$D$13</f>
        <v>0</v>
      </c>
      <c r="AW13" s="82"/>
      <c r="AX13" s="81">
        <f>AY13*$D$13</f>
        <v>0</v>
      </c>
      <c r="AY13" s="82"/>
      <c r="AZ13" s="81">
        <f>BA13*$D$13</f>
        <v>0</v>
      </c>
      <c r="BA13" s="82"/>
    </row>
    <row r="14" spans="2:53">
      <c r="B14" s="80">
        <v>3</v>
      </c>
      <c r="C14" s="103" t="s">
        <v>82</v>
      </c>
      <c r="D14" s="107">
        <v>1273113.7564999999</v>
      </c>
      <c r="E14" s="105">
        <f t="shared" si="0"/>
        <v>0.12635240608533152</v>
      </c>
      <c r="F14" s="81">
        <f>G14*$D$14</f>
        <v>0</v>
      </c>
      <c r="G14" s="82"/>
      <c r="H14" s="81">
        <f>I14*$D$14</f>
        <v>318278.43912499998</v>
      </c>
      <c r="I14" s="82">
        <v>0.25</v>
      </c>
      <c r="J14" s="81">
        <f>K14*$D$14</f>
        <v>318278.43912499998</v>
      </c>
      <c r="K14" s="82">
        <v>0.25</v>
      </c>
      <c r="L14" s="81">
        <f>M14*$D$14</f>
        <v>318278.43912499998</v>
      </c>
      <c r="M14" s="82">
        <v>0.25</v>
      </c>
      <c r="N14" s="81">
        <f>O14*$D$14</f>
        <v>318278.43912499998</v>
      </c>
      <c r="O14" s="82">
        <v>0.25</v>
      </c>
      <c r="P14" s="81">
        <f>Q14*$D$14</f>
        <v>0</v>
      </c>
      <c r="Q14" s="82"/>
      <c r="R14" s="81">
        <f>S14*$D$14</f>
        <v>0</v>
      </c>
      <c r="S14" s="82"/>
      <c r="T14" s="81">
        <f>U14*$D$14</f>
        <v>0</v>
      </c>
      <c r="U14" s="82"/>
      <c r="V14" s="81">
        <f>W14*$D$14</f>
        <v>0</v>
      </c>
      <c r="W14" s="82"/>
      <c r="X14" s="81">
        <f>Y14*$D$14</f>
        <v>0</v>
      </c>
      <c r="Y14" s="82"/>
      <c r="Z14" s="81">
        <f>AA14*$D$14</f>
        <v>0</v>
      </c>
      <c r="AA14" s="82"/>
      <c r="AB14" s="81">
        <f>AC14*$D$14</f>
        <v>0</v>
      </c>
      <c r="AC14" s="82"/>
      <c r="AD14" s="81">
        <f>AE14*$D$14</f>
        <v>0</v>
      </c>
      <c r="AE14" s="82"/>
      <c r="AF14" s="81">
        <f>AG14*$D$14</f>
        <v>0</v>
      </c>
      <c r="AG14" s="82"/>
      <c r="AH14" s="81">
        <f>AI14*$D$14</f>
        <v>0</v>
      </c>
      <c r="AI14" s="82"/>
      <c r="AJ14" s="81">
        <f>AK14*$D$14</f>
        <v>0</v>
      </c>
      <c r="AK14" s="82"/>
      <c r="AL14" s="81">
        <f>AM14*$D$14</f>
        <v>0</v>
      </c>
      <c r="AM14" s="82"/>
      <c r="AN14" s="81">
        <f>AO14*$D$14</f>
        <v>0</v>
      </c>
      <c r="AO14" s="82"/>
      <c r="AP14" s="81">
        <f>AQ14*$D$14</f>
        <v>0</v>
      </c>
      <c r="AQ14" s="82"/>
      <c r="AR14" s="81">
        <f>AS14*$D$14</f>
        <v>0</v>
      </c>
      <c r="AS14" s="82"/>
      <c r="AT14" s="81">
        <f>AU14*$D$14</f>
        <v>0</v>
      </c>
      <c r="AU14" s="82"/>
      <c r="AV14" s="81">
        <f>AW14*$D$14</f>
        <v>0</v>
      </c>
      <c r="AW14" s="82"/>
      <c r="AX14" s="81">
        <f>AY14*$D$14</f>
        <v>0</v>
      </c>
      <c r="AY14" s="82"/>
      <c r="AZ14" s="81">
        <f>BA14*$D$14</f>
        <v>0</v>
      </c>
      <c r="BA14" s="82"/>
    </row>
    <row r="15" spans="2:53">
      <c r="B15" s="80">
        <v>4</v>
      </c>
      <c r="C15" s="103" t="s">
        <v>190</v>
      </c>
      <c r="D15" s="107">
        <v>2426230.5669999993</v>
      </c>
      <c r="E15" s="105">
        <f t="shared" si="0"/>
        <v>0.24079550495237154</v>
      </c>
      <c r="F15" s="81">
        <f>G15*$D$15</f>
        <v>0</v>
      </c>
      <c r="G15" s="82"/>
      <c r="H15" s="81">
        <f>I15*$D$15</f>
        <v>0</v>
      </c>
      <c r="I15" s="82"/>
      <c r="J15" s="81">
        <f>K15*$D$15</f>
        <v>0</v>
      </c>
      <c r="K15" s="82"/>
      <c r="L15" s="81">
        <f>M15*$D$15</f>
        <v>0</v>
      </c>
      <c r="M15" s="82"/>
      <c r="N15" s="81">
        <f>O15*$D$15</f>
        <v>0</v>
      </c>
      <c r="O15" s="82"/>
      <c r="P15" s="81">
        <f>Q15*$D$15</f>
        <v>485246.11339999991</v>
      </c>
      <c r="Q15" s="82">
        <v>0.2</v>
      </c>
      <c r="R15" s="81">
        <f>S15*$D$15</f>
        <v>485246.11339999991</v>
      </c>
      <c r="S15" s="82">
        <v>0.2</v>
      </c>
      <c r="T15" s="81">
        <f>U15*$D$15</f>
        <v>485246.11339999991</v>
      </c>
      <c r="U15" s="82">
        <v>0.2</v>
      </c>
      <c r="V15" s="81">
        <f>W15*$D$15</f>
        <v>485246.11339999991</v>
      </c>
      <c r="W15" s="82">
        <v>0.2</v>
      </c>
      <c r="X15" s="81">
        <f>Y15*$D$15</f>
        <v>485246.11339999991</v>
      </c>
      <c r="Y15" s="82">
        <v>0.2</v>
      </c>
      <c r="Z15" s="81">
        <f>AA15*$D$15</f>
        <v>0</v>
      </c>
      <c r="AA15" s="82"/>
      <c r="AB15" s="81">
        <f>AC15*$D$15</f>
        <v>0</v>
      </c>
      <c r="AC15" s="82"/>
      <c r="AD15" s="81">
        <f>AE15*$D$15</f>
        <v>0</v>
      </c>
      <c r="AE15" s="82"/>
      <c r="AF15" s="81">
        <f>AG15*$D$15</f>
        <v>0</v>
      </c>
      <c r="AG15" s="82"/>
      <c r="AH15" s="81">
        <f>AI15*$D$15</f>
        <v>0</v>
      </c>
      <c r="AI15" s="82"/>
      <c r="AJ15" s="81">
        <f>AK15*$D$15</f>
        <v>0</v>
      </c>
      <c r="AK15" s="82"/>
      <c r="AL15" s="81">
        <f>AM15*$D$15</f>
        <v>0</v>
      </c>
      <c r="AM15" s="82"/>
      <c r="AN15" s="81">
        <f>AO15*$D$15</f>
        <v>0</v>
      </c>
      <c r="AO15" s="82"/>
      <c r="AP15" s="81">
        <f>AQ15*$D$15</f>
        <v>0</v>
      </c>
      <c r="AQ15" s="82"/>
      <c r="AR15" s="81">
        <f>AS15*$D$15</f>
        <v>0</v>
      </c>
      <c r="AS15" s="82"/>
      <c r="AT15" s="81">
        <f>AU15*$D$15</f>
        <v>0</v>
      </c>
      <c r="AU15" s="82"/>
      <c r="AV15" s="81">
        <f>AW15*$D$15</f>
        <v>0</v>
      </c>
      <c r="AW15" s="82"/>
      <c r="AX15" s="81">
        <f>AY15*$D$15</f>
        <v>0</v>
      </c>
      <c r="AY15" s="82"/>
      <c r="AZ15" s="81">
        <f>BA15*$D$15</f>
        <v>0</v>
      </c>
      <c r="BA15" s="82"/>
    </row>
    <row r="16" spans="2:53">
      <c r="B16" s="80">
        <v>5</v>
      </c>
      <c r="C16" s="103" t="s">
        <v>298</v>
      </c>
      <c r="D16" s="107">
        <v>401551.34250000003</v>
      </c>
      <c r="E16" s="105">
        <f t="shared" si="0"/>
        <v>3.9852666764951458E-2</v>
      </c>
      <c r="F16" s="81">
        <f>G16*$D$16</f>
        <v>0</v>
      </c>
      <c r="G16" s="82"/>
      <c r="H16" s="81">
        <f>I16*$D$16</f>
        <v>0</v>
      </c>
      <c r="I16" s="82"/>
      <c r="J16" s="81">
        <f>K16*$D$16</f>
        <v>0</v>
      </c>
      <c r="K16" s="82"/>
      <c r="L16" s="81">
        <f>M16*$D$16</f>
        <v>0</v>
      </c>
      <c r="M16" s="82"/>
      <c r="N16" s="81">
        <f>O16*$D$16</f>
        <v>0</v>
      </c>
      <c r="O16" s="82"/>
      <c r="P16" s="81">
        <f>Q16*$D$16</f>
        <v>0</v>
      </c>
      <c r="Q16" s="82"/>
      <c r="R16" s="81">
        <f>S16*$D$16</f>
        <v>0</v>
      </c>
      <c r="S16" s="82"/>
      <c r="T16" s="81">
        <f>U16*$D$16</f>
        <v>80310.268500000006</v>
      </c>
      <c r="U16" s="82">
        <v>0.2</v>
      </c>
      <c r="V16" s="81">
        <f>W16*$D$16</f>
        <v>80310.268500000006</v>
      </c>
      <c r="W16" s="82">
        <v>0.2</v>
      </c>
      <c r="X16" s="81">
        <f>Y16*$D$16</f>
        <v>80310.268500000006</v>
      </c>
      <c r="Y16" s="82">
        <v>0.2</v>
      </c>
      <c r="Z16" s="81">
        <f>AA16*$D$16</f>
        <v>80310.268500000006</v>
      </c>
      <c r="AA16" s="82">
        <v>0.2</v>
      </c>
      <c r="AB16" s="81">
        <f>AC16*$D$16</f>
        <v>80310.268500000006</v>
      </c>
      <c r="AC16" s="82">
        <v>0.2</v>
      </c>
      <c r="AD16" s="81">
        <f>AE16*$D$16</f>
        <v>0</v>
      </c>
      <c r="AE16" s="82"/>
      <c r="AF16" s="81">
        <f>AG16*$D$16</f>
        <v>0</v>
      </c>
      <c r="AG16" s="82"/>
      <c r="AH16" s="81">
        <f>AI16*$D$16</f>
        <v>0</v>
      </c>
      <c r="AI16" s="82"/>
      <c r="AJ16" s="81">
        <f>AK16*$D$16</f>
        <v>0</v>
      </c>
      <c r="AK16" s="82"/>
      <c r="AL16" s="81">
        <f>AM16*$D$16</f>
        <v>0</v>
      </c>
      <c r="AM16" s="82"/>
      <c r="AN16" s="81">
        <f>AO16*$D$16</f>
        <v>0</v>
      </c>
      <c r="AO16" s="82"/>
      <c r="AP16" s="81">
        <f>AQ16*$D$16</f>
        <v>0</v>
      </c>
      <c r="AQ16" s="82"/>
      <c r="AR16" s="81">
        <f>AS16*$D$16</f>
        <v>0</v>
      </c>
      <c r="AS16" s="82"/>
      <c r="AT16" s="81">
        <f>AU16*$D$16</f>
        <v>0</v>
      </c>
      <c r="AU16" s="82"/>
      <c r="AV16" s="81">
        <f>AW16*$D$16</f>
        <v>0</v>
      </c>
      <c r="AW16" s="82"/>
      <c r="AX16" s="81">
        <f>AY16*$D$16</f>
        <v>0</v>
      </c>
      <c r="AY16" s="82"/>
      <c r="AZ16" s="81">
        <f>BA16*$D$16</f>
        <v>0</v>
      </c>
      <c r="BA16" s="82"/>
    </row>
    <row r="17" spans="2:53">
      <c r="B17" s="80">
        <v>6</v>
      </c>
      <c r="C17" s="103" t="s">
        <v>335</v>
      </c>
      <c r="D17" s="107">
        <v>605271.61129999999</v>
      </c>
      <c r="E17" s="105">
        <f t="shared" si="0"/>
        <v>6.0071241892122734E-2</v>
      </c>
      <c r="F17" s="81">
        <f>G17*$D$17</f>
        <v>0</v>
      </c>
      <c r="G17" s="82"/>
      <c r="H17" s="81">
        <f>I17*$D$17</f>
        <v>0</v>
      </c>
      <c r="I17" s="82"/>
      <c r="J17" s="81">
        <f>K17*$D$17</f>
        <v>0</v>
      </c>
      <c r="K17" s="82"/>
      <c r="L17" s="81">
        <f>M17*$D$17</f>
        <v>0</v>
      </c>
      <c r="M17" s="82"/>
      <c r="N17" s="81">
        <f>O17*$D$17</f>
        <v>0</v>
      </c>
      <c r="O17" s="82"/>
      <c r="P17" s="81">
        <f>Q17*$D$17</f>
        <v>0</v>
      </c>
      <c r="Q17" s="82"/>
      <c r="R17" s="81">
        <f>S17*$D$17</f>
        <v>0</v>
      </c>
      <c r="S17" s="82"/>
      <c r="T17" s="81">
        <f>U17*$D$17</f>
        <v>0</v>
      </c>
      <c r="U17" s="82"/>
      <c r="V17" s="81">
        <f>W17*$D$17</f>
        <v>0</v>
      </c>
      <c r="W17" s="82"/>
      <c r="X17" s="81">
        <f>Y17*$D$17</f>
        <v>0</v>
      </c>
      <c r="Y17" s="82"/>
      <c r="Z17" s="81">
        <f>AA17*$D$17</f>
        <v>0</v>
      </c>
      <c r="AA17" s="82"/>
      <c r="AB17" s="81">
        <f>AC17*$D$17</f>
        <v>0</v>
      </c>
      <c r="AC17" s="82"/>
      <c r="AD17" s="81">
        <f>AE17*$D$17</f>
        <v>0</v>
      </c>
      <c r="AE17" s="82"/>
      <c r="AF17" s="81">
        <f>AG17*$D$17</f>
        <v>0</v>
      </c>
      <c r="AG17" s="82"/>
      <c r="AH17" s="81">
        <f>AI17*$D$17</f>
        <v>0</v>
      </c>
      <c r="AI17" s="82"/>
      <c r="AJ17" s="81">
        <f>AK17*$D$17</f>
        <v>151317.902825</v>
      </c>
      <c r="AK17" s="82">
        <v>0.25</v>
      </c>
      <c r="AL17" s="81">
        <f>AM17*$D$17</f>
        <v>151317.902825</v>
      </c>
      <c r="AM17" s="82">
        <v>0.25</v>
      </c>
      <c r="AN17" s="81">
        <f>AO17*$D$17</f>
        <v>0</v>
      </c>
      <c r="AO17" s="82"/>
      <c r="AP17" s="81">
        <f>AQ17*$D$17</f>
        <v>0</v>
      </c>
      <c r="AQ17" s="82"/>
      <c r="AR17" s="81">
        <f>AS17*$D$17</f>
        <v>151317.902825</v>
      </c>
      <c r="AS17" s="82">
        <v>0.25</v>
      </c>
      <c r="AT17" s="81">
        <f>AU17*$D$17</f>
        <v>151317.902825</v>
      </c>
      <c r="AU17" s="82">
        <v>0.25</v>
      </c>
      <c r="AV17" s="81">
        <f>AW17*$D$17</f>
        <v>0</v>
      </c>
      <c r="AW17" s="82"/>
      <c r="AX17" s="81">
        <f>AY17*$D$17</f>
        <v>0</v>
      </c>
      <c r="AY17" s="82"/>
      <c r="AZ17" s="81">
        <f>BA17*$D$17</f>
        <v>0</v>
      </c>
      <c r="BA17" s="82"/>
    </row>
    <row r="18" spans="2:53">
      <c r="B18" s="80">
        <v>7</v>
      </c>
      <c r="C18" s="103" t="s">
        <v>462</v>
      </c>
      <c r="D18" s="107">
        <v>1020128.4574999998</v>
      </c>
      <c r="E18" s="105">
        <f t="shared" si="0"/>
        <v>0.10124443669165775</v>
      </c>
      <c r="F18" s="81">
        <f>G18*$D$18</f>
        <v>0</v>
      </c>
      <c r="G18" s="82"/>
      <c r="H18" s="81">
        <f>I18*$D$18</f>
        <v>0</v>
      </c>
      <c r="I18" s="82"/>
      <c r="J18" s="81">
        <f>K18*$D$18</f>
        <v>0</v>
      </c>
      <c r="K18" s="82"/>
      <c r="L18" s="81">
        <f>M18*$D$18</f>
        <v>0</v>
      </c>
      <c r="M18" s="82"/>
      <c r="N18" s="81">
        <f>O18*$D$18</f>
        <v>0</v>
      </c>
      <c r="O18" s="82"/>
      <c r="P18" s="81">
        <f>Q18*$D$18</f>
        <v>0</v>
      </c>
      <c r="Q18" s="82"/>
      <c r="R18" s="81">
        <f>S18*$D$18</f>
        <v>0</v>
      </c>
      <c r="S18" s="82"/>
      <c r="T18" s="81">
        <f>U18*$D$18</f>
        <v>0</v>
      </c>
      <c r="U18" s="82"/>
      <c r="V18" s="81">
        <f>W18*$D$18</f>
        <v>0</v>
      </c>
      <c r="W18" s="82"/>
      <c r="X18" s="81">
        <f>Y18*$D$18</f>
        <v>0</v>
      </c>
      <c r="Y18" s="82"/>
      <c r="Z18" s="81">
        <f>AA18*$D$18</f>
        <v>0</v>
      </c>
      <c r="AA18" s="82"/>
      <c r="AB18" s="81">
        <f>AC18*$D$18</f>
        <v>0</v>
      </c>
      <c r="AC18" s="82"/>
      <c r="AD18" s="81">
        <f>AE18*$D$18</f>
        <v>0</v>
      </c>
      <c r="AE18" s="82"/>
      <c r="AF18" s="81">
        <f>AG18*$D$18</f>
        <v>0</v>
      </c>
      <c r="AG18" s="82"/>
      <c r="AH18" s="81">
        <f>AI18*$D$18</f>
        <v>0</v>
      </c>
      <c r="AI18" s="82"/>
      <c r="AJ18" s="81">
        <f>AK18*$D$18</f>
        <v>0</v>
      </c>
      <c r="AK18" s="82"/>
      <c r="AL18" s="81">
        <f>AM18*$D$18</f>
        <v>0</v>
      </c>
      <c r="AM18" s="82"/>
      <c r="AN18" s="81">
        <f>AO18*$D$18</f>
        <v>255032.11437499995</v>
      </c>
      <c r="AO18" s="82">
        <v>0.25</v>
      </c>
      <c r="AP18" s="81">
        <f>AQ18*$D$18</f>
        <v>255032.11437499995</v>
      </c>
      <c r="AQ18" s="82">
        <v>0.25</v>
      </c>
      <c r="AR18" s="81">
        <f>AS18*$D$18</f>
        <v>255032.11437499995</v>
      </c>
      <c r="AS18" s="82">
        <v>0.25</v>
      </c>
      <c r="AT18" s="81">
        <f>AU18*$D$18</f>
        <v>255032.11437499995</v>
      </c>
      <c r="AU18" s="82">
        <v>0.25</v>
      </c>
      <c r="AV18" s="81">
        <f>AW18*$D$18</f>
        <v>0</v>
      </c>
      <c r="AW18" s="82"/>
      <c r="AX18" s="81">
        <f>AY18*$D$18</f>
        <v>0</v>
      </c>
      <c r="AY18" s="82"/>
      <c r="AZ18" s="81">
        <f>BA18*$D$18</f>
        <v>0</v>
      </c>
      <c r="BA18" s="82"/>
    </row>
    <row r="19" spans="2:53">
      <c r="B19" s="80">
        <v>8</v>
      </c>
      <c r="C19" s="103" t="s">
        <v>510</v>
      </c>
      <c r="D19" s="107">
        <v>106462.2972</v>
      </c>
      <c r="E19" s="105">
        <f t="shared" si="0"/>
        <v>1.0566037276647441E-2</v>
      </c>
      <c r="F19" s="81">
        <f>G19*$D$19</f>
        <v>0</v>
      </c>
      <c r="G19" s="82"/>
      <c r="H19" s="81">
        <f>I19*$D$19</f>
        <v>0</v>
      </c>
      <c r="I19" s="82"/>
      <c r="J19" s="81">
        <f>K19*$D$19</f>
        <v>0</v>
      </c>
      <c r="K19" s="82"/>
      <c r="L19" s="81">
        <f>M19*$D$19</f>
        <v>0</v>
      </c>
      <c r="M19" s="82"/>
      <c r="N19" s="81">
        <f>O19*$D$19</f>
        <v>53231.1486</v>
      </c>
      <c r="O19" s="82">
        <v>0.5</v>
      </c>
      <c r="P19" s="81">
        <f>Q19*$D$19</f>
        <v>53231.1486</v>
      </c>
      <c r="Q19" s="82">
        <v>0.5</v>
      </c>
      <c r="R19" s="81">
        <f>S19*$D$19</f>
        <v>0</v>
      </c>
      <c r="S19" s="82"/>
      <c r="T19" s="81">
        <f>U19*$D$19</f>
        <v>0</v>
      </c>
      <c r="U19" s="82"/>
      <c r="V19" s="81">
        <f>W19*$D$19</f>
        <v>0</v>
      </c>
      <c r="W19" s="82"/>
      <c r="X19" s="81">
        <f>Y19*$D$19</f>
        <v>0</v>
      </c>
      <c r="Y19" s="82"/>
      <c r="Z19" s="81">
        <f>AA19*$D$19</f>
        <v>0</v>
      </c>
      <c r="AA19" s="82"/>
      <c r="AB19" s="81">
        <f>AC19*$D$19</f>
        <v>0</v>
      </c>
      <c r="AC19" s="82"/>
      <c r="AD19" s="81">
        <f>AE19*$D$19</f>
        <v>0</v>
      </c>
      <c r="AE19" s="82"/>
      <c r="AF19" s="81">
        <f>AG19*$D$19</f>
        <v>0</v>
      </c>
      <c r="AG19" s="82"/>
      <c r="AH19" s="81">
        <f>AI19*$D$19</f>
        <v>0</v>
      </c>
      <c r="AI19" s="82"/>
      <c r="AJ19" s="81">
        <f>AK19*$D$19</f>
        <v>0</v>
      </c>
      <c r="AK19" s="82"/>
      <c r="AL19" s="81">
        <f>AM19*$D$19</f>
        <v>0</v>
      </c>
      <c r="AM19" s="82"/>
      <c r="AN19" s="81">
        <f>AO19*$D$19</f>
        <v>0</v>
      </c>
      <c r="AO19" s="82"/>
      <c r="AP19" s="81">
        <f>AQ19*$D$19</f>
        <v>0</v>
      </c>
      <c r="AQ19" s="82"/>
      <c r="AR19" s="81">
        <f>AS19*$D$19</f>
        <v>0</v>
      </c>
      <c r="AS19" s="82"/>
      <c r="AT19" s="81">
        <f>AU19*$D$19</f>
        <v>0</v>
      </c>
      <c r="AU19" s="82"/>
      <c r="AV19" s="81">
        <f>AW19*$D$19</f>
        <v>0</v>
      </c>
      <c r="AW19" s="82"/>
      <c r="AX19" s="81">
        <f>AY19*$D$19</f>
        <v>0</v>
      </c>
      <c r="AY19" s="82"/>
      <c r="AZ19" s="81">
        <f>BA19*$D$19</f>
        <v>0</v>
      </c>
      <c r="BA19" s="82"/>
    </row>
    <row r="20" spans="2:53">
      <c r="B20" s="80">
        <v>9</v>
      </c>
      <c r="C20" s="103" t="s">
        <v>530</v>
      </c>
      <c r="D20" s="107">
        <v>523555.26560000004</v>
      </c>
      <c r="E20" s="105">
        <f t="shared" si="0"/>
        <v>5.1961159943058721E-2</v>
      </c>
      <c r="F20" s="81">
        <f>G20*$D$20</f>
        <v>0</v>
      </c>
      <c r="G20" s="82"/>
      <c r="H20" s="81">
        <f>I20*$D$20</f>
        <v>0</v>
      </c>
      <c r="I20" s="82"/>
      <c r="J20" s="81">
        <f>K20*$D$20</f>
        <v>0</v>
      </c>
      <c r="K20" s="82"/>
      <c r="L20" s="81">
        <f>M20*$D$20</f>
        <v>0</v>
      </c>
      <c r="M20" s="82"/>
      <c r="N20" s="81">
        <f>O20*$D$20</f>
        <v>0</v>
      </c>
      <c r="O20" s="82"/>
      <c r="P20" s="81">
        <f>Q20*$D$20</f>
        <v>0</v>
      </c>
      <c r="Q20" s="82"/>
      <c r="R20" s="81">
        <f>S20*$D$20</f>
        <v>0</v>
      </c>
      <c r="S20" s="82"/>
      <c r="T20" s="81">
        <f>U20*$D$20</f>
        <v>0</v>
      </c>
      <c r="U20" s="82"/>
      <c r="V20" s="81">
        <f>W20*$D$20</f>
        <v>0</v>
      </c>
      <c r="W20" s="82"/>
      <c r="X20" s="81">
        <f>Y20*$D$20</f>
        <v>0</v>
      </c>
      <c r="Y20" s="82"/>
      <c r="Z20" s="81">
        <f>AA20*$D$20</f>
        <v>0</v>
      </c>
      <c r="AA20" s="82"/>
      <c r="AB20" s="81">
        <f>AC20*$D$20</f>
        <v>0</v>
      </c>
      <c r="AC20" s="82"/>
      <c r="AD20" s="81">
        <f>AE20*$D$20</f>
        <v>0</v>
      </c>
      <c r="AE20" s="82"/>
      <c r="AF20" s="81">
        <f>AG20*$D$20</f>
        <v>0</v>
      </c>
      <c r="AG20" s="82"/>
      <c r="AH20" s="81">
        <f>AI20*$D$20</f>
        <v>0</v>
      </c>
      <c r="AI20" s="82"/>
      <c r="AJ20" s="81">
        <f>AK20*$D$20</f>
        <v>0</v>
      </c>
      <c r="AK20" s="82"/>
      <c r="AL20" s="81">
        <f>AM20*$D$20</f>
        <v>261777.63280000002</v>
      </c>
      <c r="AM20" s="82">
        <v>0.5</v>
      </c>
      <c r="AN20" s="81">
        <f>AO20*$D$20</f>
        <v>261777.63280000002</v>
      </c>
      <c r="AO20" s="82">
        <v>0.5</v>
      </c>
      <c r="AP20" s="81">
        <f>AQ20*$D$20</f>
        <v>0</v>
      </c>
      <c r="AQ20" s="82"/>
      <c r="AR20" s="81">
        <f>AS20*$D$20</f>
        <v>0</v>
      </c>
      <c r="AS20" s="82"/>
      <c r="AT20" s="81">
        <f>AU20*$D$20</f>
        <v>0</v>
      </c>
      <c r="AU20" s="82"/>
      <c r="AV20" s="81">
        <f>AW20*$D$20</f>
        <v>0</v>
      </c>
      <c r="AW20" s="82"/>
      <c r="AX20" s="81">
        <f>AY20*$D$20</f>
        <v>0</v>
      </c>
      <c r="AY20" s="82"/>
      <c r="AZ20" s="81">
        <f>BA20*$D$20</f>
        <v>0</v>
      </c>
      <c r="BA20" s="82"/>
    </row>
    <row r="21" spans="2:53">
      <c r="B21" s="80">
        <v>10</v>
      </c>
      <c r="C21" s="103" t="s">
        <v>571</v>
      </c>
      <c r="D21" s="107">
        <v>599156.64620000008</v>
      </c>
      <c r="E21" s="105">
        <f t="shared" si="0"/>
        <v>5.9464351463386078E-2</v>
      </c>
      <c r="F21" s="81">
        <f>G21*$D$21</f>
        <v>0</v>
      </c>
      <c r="G21" s="82"/>
      <c r="H21" s="81">
        <f>I21*$D$21</f>
        <v>0</v>
      </c>
      <c r="I21" s="82"/>
      <c r="J21" s="81">
        <f>K21*$D$21</f>
        <v>0</v>
      </c>
      <c r="K21" s="82"/>
      <c r="L21" s="81">
        <f>M21*$D$21</f>
        <v>0</v>
      </c>
      <c r="M21" s="82"/>
      <c r="N21" s="81">
        <f>O21*$D$21</f>
        <v>0</v>
      </c>
      <c r="O21" s="82"/>
      <c r="P21" s="81">
        <f>Q21*$D$21</f>
        <v>0</v>
      </c>
      <c r="Q21" s="82"/>
      <c r="R21" s="81">
        <f>S21*$D$21</f>
        <v>0</v>
      </c>
      <c r="S21" s="82"/>
      <c r="T21" s="81">
        <f>U21*$D$21</f>
        <v>0</v>
      </c>
      <c r="U21" s="82"/>
      <c r="V21" s="81">
        <f>W21*$D$21</f>
        <v>0</v>
      </c>
      <c r="W21" s="82"/>
      <c r="X21" s="81">
        <f>Y21*$D$21</f>
        <v>0</v>
      </c>
      <c r="Y21" s="82"/>
      <c r="Z21" s="81">
        <f>AA21*$D$21</f>
        <v>0</v>
      </c>
      <c r="AA21" s="82"/>
      <c r="AB21" s="81">
        <f>AC21*$D$21</f>
        <v>0</v>
      </c>
      <c r="AC21" s="82"/>
      <c r="AD21" s="81">
        <f>AE21*$D$21</f>
        <v>0</v>
      </c>
      <c r="AE21" s="82"/>
      <c r="AF21" s="81">
        <f>AG21*$D$21</f>
        <v>0</v>
      </c>
      <c r="AG21" s="82"/>
      <c r="AH21" s="81">
        <f>AI21*$D$21</f>
        <v>0</v>
      </c>
      <c r="AI21" s="82"/>
      <c r="AJ21" s="81">
        <f>AK21*$D$21</f>
        <v>0</v>
      </c>
      <c r="AK21" s="82"/>
      <c r="AL21" s="81">
        <f>AM21*$D$21</f>
        <v>149789.16155000002</v>
      </c>
      <c r="AM21" s="82">
        <v>0.25</v>
      </c>
      <c r="AN21" s="81">
        <f>AO21*$D$21</f>
        <v>149789.16155000002</v>
      </c>
      <c r="AO21" s="82">
        <v>0.25</v>
      </c>
      <c r="AP21" s="81">
        <f>AQ21*$D$21</f>
        <v>0</v>
      </c>
      <c r="AQ21" s="82"/>
      <c r="AR21" s="81">
        <f>AS21*$D$21</f>
        <v>0</v>
      </c>
      <c r="AS21" s="82"/>
      <c r="AT21" s="81">
        <f>AU21*$D$21</f>
        <v>0</v>
      </c>
      <c r="AU21" s="82"/>
      <c r="AV21" s="81">
        <f>AW21*$D$21</f>
        <v>149789.16155000002</v>
      </c>
      <c r="AW21" s="82">
        <v>0.25</v>
      </c>
      <c r="AX21" s="81">
        <f>AY21*$D$21</f>
        <v>149789.16155000002</v>
      </c>
      <c r="AY21" s="82">
        <v>0.25</v>
      </c>
      <c r="AZ21" s="81">
        <f>BA21*$D$21</f>
        <v>0</v>
      </c>
      <c r="BA21" s="82"/>
    </row>
    <row r="22" spans="2:53">
      <c r="B22" s="80">
        <v>11</v>
      </c>
      <c r="C22" s="103" t="s">
        <v>625</v>
      </c>
      <c r="D22" s="107">
        <v>296423.10129999998</v>
      </c>
      <c r="E22" s="105">
        <f t="shared" si="0"/>
        <v>2.9419030214155855E-2</v>
      </c>
      <c r="F22" s="81">
        <f>G22*$D$22</f>
        <v>0</v>
      </c>
      <c r="G22" s="82"/>
      <c r="H22" s="81">
        <f>I22*$D$22</f>
        <v>0</v>
      </c>
      <c r="I22" s="82"/>
      <c r="J22" s="81">
        <f>K22*$D$22</f>
        <v>0</v>
      </c>
      <c r="K22" s="82"/>
      <c r="L22" s="81">
        <f>M22*$D$22</f>
        <v>0</v>
      </c>
      <c r="M22" s="82"/>
      <c r="N22" s="81">
        <f>O22*$D$22</f>
        <v>0</v>
      </c>
      <c r="O22" s="82"/>
      <c r="P22" s="81">
        <f>Q22*$D$22</f>
        <v>0</v>
      </c>
      <c r="Q22" s="82"/>
      <c r="R22" s="81">
        <f>S22*$D$22</f>
        <v>0</v>
      </c>
      <c r="S22" s="82"/>
      <c r="T22" s="81">
        <f>U22*$D$22</f>
        <v>0</v>
      </c>
      <c r="U22" s="82"/>
      <c r="V22" s="81">
        <f>W22*$D$22</f>
        <v>0</v>
      </c>
      <c r="W22" s="82"/>
      <c r="X22" s="81">
        <f>Y22*$D$22</f>
        <v>0</v>
      </c>
      <c r="Y22" s="82"/>
      <c r="Z22" s="81">
        <f>AA22*$D$22</f>
        <v>0</v>
      </c>
      <c r="AA22" s="82"/>
      <c r="AB22" s="81">
        <f>AC22*$D$22</f>
        <v>0</v>
      </c>
      <c r="AC22" s="82"/>
      <c r="AD22" s="81">
        <f>AE22*$D$22</f>
        <v>0</v>
      </c>
      <c r="AE22" s="82"/>
      <c r="AF22" s="81">
        <f>AG22*$D$22</f>
        <v>0</v>
      </c>
      <c r="AG22" s="82"/>
      <c r="AH22" s="81">
        <f>AI22*$D$22</f>
        <v>0</v>
      </c>
      <c r="AI22" s="82"/>
      <c r="AJ22" s="81">
        <f>AK22*$D$22</f>
        <v>0</v>
      </c>
      <c r="AK22" s="82"/>
      <c r="AL22" s="81">
        <f>AM22*$D$22</f>
        <v>0</v>
      </c>
      <c r="AM22" s="82"/>
      <c r="AN22" s="81">
        <f>AO22*$D$22</f>
        <v>0</v>
      </c>
      <c r="AO22" s="82"/>
      <c r="AP22" s="81">
        <f>AQ22*$D$22</f>
        <v>0</v>
      </c>
      <c r="AQ22" s="82"/>
      <c r="AR22" s="81">
        <f>AS22*$D$22</f>
        <v>74105.775324999995</v>
      </c>
      <c r="AS22" s="82">
        <v>0.25</v>
      </c>
      <c r="AT22" s="81">
        <f>AU22*$D$22</f>
        <v>74105.775324999995</v>
      </c>
      <c r="AU22" s="82">
        <v>0.25</v>
      </c>
      <c r="AV22" s="81">
        <f>AW22*$D$22</f>
        <v>74105.775324999995</v>
      </c>
      <c r="AW22" s="82">
        <v>0.25</v>
      </c>
      <c r="AX22" s="81">
        <f>AY22*$D$22</f>
        <v>74105.775324999995</v>
      </c>
      <c r="AY22" s="82">
        <v>0.25</v>
      </c>
      <c r="AZ22" s="81">
        <f>BA22*$D$22</f>
        <v>0</v>
      </c>
      <c r="BA22" s="82"/>
    </row>
    <row r="23" spans="2:53">
      <c r="B23" s="80">
        <v>12</v>
      </c>
      <c r="C23" s="103" t="s">
        <v>677</v>
      </c>
      <c r="D23" s="107">
        <v>265614.52819999994</v>
      </c>
      <c r="E23" s="105">
        <f t="shared" si="0"/>
        <v>2.6361379380233047E-2</v>
      </c>
      <c r="F23" s="81">
        <f>G23*$D$23</f>
        <v>0</v>
      </c>
      <c r="G23" s="82"/>
      <c r="H23" s="81">
        <f>I23*$D$23</f>
        <v>0</v>
      </c>
      <c r="I23" s="82"/>
      <c r="J23" s="81">
        <f>K23*$D$23</f>
        <v>0</v>
      </c>
      <c r="K23" s="82"/>
      <c r="L23" s="81">
        <f>M23*$D$23</f>
        <v>0</v>
      </c>
      <c r="M23" s="82"/>
      <c r="N23" s="81">
        <f>O23*$D$23</f>
        <v>0</v>
      </c>
      <c r="O23" s="82"/>
      <c r="P23" s="81">
        <f>Q23*$D$23</f>
        <v>0</v>
      </c>
      <c r="Q23" s="82"/>
      <c r="R23" s="81">
        <f>S23*$D$23</f>
        <v>0</v>
      </c>
      <c r="S23" s="82"/>
      <c r="T23" s="81">
        <f>U23*$D$23</f>
        <v>0</v>
      </c>
      <c r="U23" s="82"/>
      <c r="V23" s="81">
        <f>W23*$D$23</f>
        <v>0</v>
      </c>
      <c r="W23" s="82"/>
      <c r="X23" s="81">
        <f>Y23*$D$23</f>
        <v>0</v>
      </c>
      <c r="Y23" s="82"/>
      <c r="Z23" s="81">
        <f>AA23*$D$23</f>
        <v>0</v>
      </c>
      <c r="AA23" s="82"/>
      <c r="AB23" s="81">
        <f>AC23*$D$23</f>
        <v>0</v>
      </c>
      <c r="AC23" s="82"/>
      <c r="AD23" s="81">
        <f>AE23*$D$23</f>
        <v>88538.176066666638</v>
      </c>
      <c r="AE23" s="82">
        <f>100%/3</f>
        <v>0.33333333333333331</v>
      </c>
      <c r="AF23" s="81">
        <f>AG23*$D$23</f>
        <v>88538.176066666638</v>
      </c>
      <c r="AG23" s="82">
        <f>100%/3</f>
        <v>0.33333333333333331</v>
      </c>
      <c r="AH23" s="81">
        <f>AI23*$D$23</f>
        <v>88538.176066666638</v>
      </c>
      <c r="AI23" s="82">
        <f>100%/3</f>
        <v>0.33333333333333331</v>
      </c>
      <c r="AJ23" s="81">
        <f>AK23*$D$23</f>
        <v>0</v>
      </c>
      <c r="AK23" s="82"/>
      <c r="AL23" s="81">
        <f>AM23*$D$23</f>
        <v>0</v>
      </c>
      <c r="AM23" s="82"/>
      <c r="AN23" s="81">
        <f>AO23*$D$23</f>
        <v>0</v>
      </c>
      <c r="AO23" s="82"/>
      <c r="AP23" s="81">
        <f>AQ23*$D$23</f>
        <v>0</v>
      </c>
      <c r="AQ23" s="82"/>
      <c r="AR23" s="81">
        <f>AS23*$D$23</f>
        <v>0</v>
      </c>
      <c r="AS23" s="82"/>
      <c r="AT23" s="81">
        <f>AU23*$D$23</f>
        <v>0</v>
      </c>
      <c r="AU23" s="82"/>
      <c r="AV23" s="81">
        <f>AW23*$D$23</f>
        <v>0</v>
      </c>
      <c r="AW23" s="82"/>
      <c r="AX23" s="81">
        <f>AY23*$D$23</f>
        <v>0</v>
      </c>
      <c r="AY23" s="82"/>
      <c r="AZ23" s="81">
        <f>BA23*$D$23</f>
        <v>0</v>
      </c>
      <c r="BA23" s="82"/>
    </row>
    <row r="24" spans="2:53">
      <c r="B24" s="80">
        <v>13</v>
      </c>
      <c r="C24" s="103" t="s">
        <v>864</v>
      </c>
      <c r="D24" s="107">
        <v>125211.00100000003</v>
      </c>
      <c r="E24" s="105">
        <f t="shared" si="0"/>
        <v>1.2426785245174481E-2</v>
      </c>
      <c r="F24" s="81">
        <f>G24*$D$24</f>
        <v>0</v>
      </c>
      <c r="G24" s="82"/>
      <c r="H24" s="81">
        <f>I24*$D$24</f>
        <v>0</v>
      </c>
      <c r="I24" s="82"/>
      <c r="J24" s="81">
        <f>K24*$D$24</f>
        <v>0</v>
      </c>
      <c r="K24" s="82"/>
      <c r="L24" s="81">
        <f>M24*$D$24</f>
        <v>0</v>
      </c>
      <c r="M24" s="82"/>
      <c r="N24" s="81">
        <f>O24*$D$24</f>
        <v>0</v>
      </c>
      <c r="O24" s="82"/>
      <c r="P24" s="81">
        <f>Q24*$D$24</f>
        <v>0</v>
      </c>
      <c r="Q24" s="82"/>
      <c r="R24" s="81">
        <f>S24*$D$24</f>
        <v>0</v>
      </c>
      <c r="S24" s="82"/>
      <c r="T24" s="81">
        <f>U24*$D$24</f>
        <v>0</v>
      </c>
      <c r="U24" s="82"/>
      <c r="V24" s="81">
        <f>W24*$D$24</f>
        <v>0</v>
      </c>
      <c r="W24" s="82"/>
      <c r="X24" s="81">
        <f>Y24*$D$24</f>
        <v>0</v>
      </c>
      <c r="Y24" s="82"/>
      <c r="Z24" s="81">
        <f>AA24*$D$24</f>
        <v>0</v>
      </c>
      <c r="AA24" s="82"/>
      <c r="AB24" s="81">
        <f>AC24*$D$24</f>
        <v>0</v>
      </c>
      <c r="AC24" s="82"/>
      <c r="AD24" s="81">
        <f>AE24*$D$24</f>
        <v>0</v>
      </c>
      <c r="AE24" s="82"/>
      <c r="AF24" s="81">
        <f>AG24*$D$24</f>
        <v>0</v>
      </c>
      <c r="AG24" s="82"/>
      <c r="AH24" s="81">
        <f>AI24*$D$24</f>
        <v>0</v>
      </c>
      <c r="AI24" s="82"/>
      <c r="AJ24" s="81">
        <f>AK24*$D$24</f>
        <v>0</v>
      </c>
      <c r="AK24" s="82"/>
      <c r="AL24" s="81">
        <f>AM24*$D$24</f>
        <v>0</v>
      </c>
      <c r="AM24" s="82"/>
      <c r="AN24" s="81">
        <f>AO24*$D$24</f>
        <v>0</v>
      </c>
      <c r="AO24" s="82"/>
      <c r="AP24" s="81">
        <f>AQ24*$D$24</f>
        <v>41737.000333333344</v>
      </c>
      <c r="AQ24" s="82">
        <f>100%/3</f>
        <v>0.33333333333333331</v>
      </c>
      <c r="AR24" s="81">
        <f>AS24*$D$24</f>
        <v>41737.000333333344</v>
      </c>
      <c r="AS24" s="82">
        <f>100%/3</f>
        <v>0.33333333333333331</v>
      </c>
      <c r="AT24" s="81">
        <f>AU24*$D$24</f>
        <v>41737.000333333344</v>
      </c>
      <c r="AU24" s="82">
        <f>100%/3</f>
        <v>0.33333333333333331</v>
      </c>
      <c r="AV24" s="81">
        <f>AW24*$D$24</f>
        <v>0</v>
      </c>
      <c r="AW24" s="82"/>
      <c r="AX24" s="81">
        <f>AY24*$D$24</f>
        <v>0</v>
      </c>
      <c r="AY24" s="82"/>
      <c r="AZ24" s="81">
        <f>BA24*$D$24</f>
        <v>0</v>
      </c>
      <c r="BA24" s="82"/>
    </row>
    <row r="25" spans="2:53">
      <c r="B25" s="80">
        <v>14</v>
      </c>
      <c r="C25" s="103" t="s">
        <v>914</v>
      </c>
      <c r="D25" s="107">
        <v>121490.20000000001</v>
      </c>
      <c r="E25" s="105">
        <f t="shared" si="0"/>
        <v>1.2057507828671512E-2</v>
      </c>
      <c r="F25" s="81">
        <f>G25*$D$25</f>
        <v>0</v>
      </c>
      <c r="G25" s="82"/>
      <c r="H25" s="81">
        <f>I25*$D$25</f>
        <v>0</v>
      </c>
      <c r="I25" s="82"/>
      <c r="J25" s="81">
        <f>K25*$D$25</f>
        <v>0</v>
      </c>
      <c r="K25" s="82"/>
      <c r="L25" s="81">
        <f>M25*$D$25</f>
        <v>0</v>
      </c>
      <c r="M25" s="82"/>
      <c r="N25" s="81">
        <f>O25*$D$25</f>
        <v>0</v>
      </c>
      <c r="O25" s="82"/>
      <c r="P25" s="81">
        <f>Q25*$D$25</f>
        <v>0</v>
      </c>
      <c r="Q25" s="82"/>
      <c r="R25" s="81">
        <f>S25*$D$25</f>
        <v>0</v>
      </c>
      <c r="S25" s="82"/>
      <c r="T25" s="81">
        <f>U25*$D$25</f>
        <v>0</v>
      </c>
      <c r="U25" s="82"/>
      <c r="V25" s="81">
        <f>W25*$D$25</f>
        <v>0</v>
      </c>
      <c r="W25" s="82"/>
      <c r="X25" s="81">
        <f>Y25*$D$25</f>
        <v>0</v>
      </c>
      <c r="Y25" s="82"/>
      <c r="Z25" s="81">
        <f>AA25*$D$25</f>
        <v>0</v>
      </c>
      <c r="AA25" s="82"/>
      <c r="AB25" s="81">
        <f>AC25*$D$25</f>
        <v>0</v>
      </c>
      <c r="AC25" s="82"/>
      <c r="AD25" s="81">
        <f>AE25*$D$25</f>
        <v>40496.733333333337</v>
      </c>
      <c r="AE25" s="82">
        <f>100%/3</f>
        <v>0.33333333333333331</v>
      </c>
      <c r="AF25" s="81">
        <f>AG25*$D$25</f>
        <v>40496.733333333337</v>
      </c>
      <c r="AG25" s="82">
        <f>100%/3</f>
        <v>0.33333333333333331</v>
      </c>
      <c r="AH25" s="81">
        <f>AI25*$D$25</f>
        <v>40496.733333333337</v>
      </c>
      <c r="AI25" s="82">
        <f>100%/3</f>
        <v>0.33333333333333331</v>
      </c>
      <c r="AJ25" s="81">
        <f>AK25*$D$25</f>
        <v>0</v>
      </c>
      <c r="AK25" s="82"/>
      <c r="AL25" s="81">
        <f>AM25*$D$25</f>
        <v>0</v>
      </c>
      <c r="AM25" s="82"/>
      <c r="AN25" s="81">
        <f>AO25*$D$25</f>
        <v>0</v>
      </c>
      <c r="AO25" s="82"/>
      <c r="AP25" s="81">
        <f>AQ25*$D$25</f>
        <v>0</v>
      </c>
      <c r="AQ25" s="82"/>
      <c r="AR25" s="81">
        <f>AS25*$D$25</f>
        <v>0</v>
      </c>
      <c r="AS25" s="82"/>
      <c r="AT25" s="81">
        <f>AU25*$D$25</f>
        <v>0</v>
      </c>
      <c r="AU25" s="82"/>
      <c r="AV25" s="81">
        <f>AW25*$D$25</f>
        <v>0</v>
      </c>
      <c r="AW25" s="82"/>
      <c r="AX25" s="81">
        <f>AY25*$D$25</f>
        <v>0</v>
      </c>
      <c r="AY25" s="82"/>
      <c r="AZ25" s="81">
        <f>BA25*$D$25</f>
        <v>0</v>
      </c>
      <c r="BA25" s="82"/>
    </row>
    <row r="26" spans="2:53">
      <c r="B26" s="80">
        <v>15</v>
      </c>
      <c r="C26" s="103" t="s">
        <v>1058</v>
      </c>
      <c r="D26" s="107">
        <v>85892.049999999988</v>
      </c>
      <c r="E26" s="105">
        <f t="shared" si="0"/>
        <v>8.5245070408612768E-3</v>
      </c>
      <c r="F26" s="81">
        <f>G26*$D$26</f>
        <v>0</v>
      </c>
      <c r="G26" s="82"/>
      <c r="H26" s="81">
        <f>I26*$D$26</f>
        <v>0</v>
      </c>
      <c r="I26" s="82"/>
      <c r="J26" s="81">
        <f>K26*$D$26</f>
        <v>0</v>
      </c>
      <c r="K26" s="82"/>
      <c r="L26" s="81">
        <f>M26*$D$26</f>
        <v>0</v>
      </c>
      <c r="M26" s="82"/>
      <c r="N26" s="81">
        <f>O26*$D$26</f>
        <v>0</v>
      </c>
      <c r="O26" s="82"/>
      <c r="P26" s="81">
        <f>Q26*$D$26</f>
        <v>0</v>
      </c>
      <c r="Q26" s="82"/>
      <c r="R26" s="81">
        <f>S26*$D$26</f>
        <v>0</v>
      </c>
      <c r="S26" s="82"/>
      <c r="T26" s="81">
        <f>U26*$D$26</f>
        <v>0</v>
      </c>
      <c r="U26" s="82"/>
      <c r="V26" s="81">
        <f>W26*$D$26</f>
        <v>0</v>
      </c>
      <c r="W26" s="82"/>
      <c r="X26" s="81">
        <f>Y26*$D$26</f>
        <v>0</v>
      </c>
      <c r="Y26" s="82"/>
      <c r="Z26" s="81">
        <f>AA26*$D$26</f>
        <v>0</v>
      </c>
      <c r="AA26" s="82"/>
      <c r="AB26" s="81">
        <f>AC26*$D$26</f>
        <v>0</v>
      </c>
      <c r="AC26" s="82"/>
      <c r="AD26" s="81">
        <f>AE26*$D$26</f>
        <v>0</v>
      </c>
      <c r="AE26" s="82"/>
      <c r="AF26" s="81">
        <f>AG26*$D$26</f>
        <v>0</v>
      </c>
      <c r="AG26" s="82"/>
      <c r="AH26" s="81">
        <f>AI26*$D$26</f>
        <v>0</v>
      </c>
      <c r="AI26" s="82"/>
      <c r="AJ26" s="81">
        <f>AK26*$D$26</f>
        <v>0</v>
      </c>
      <c r="AK26" s="82"/>
      <c r="AL26" s="81">
        <f>AM26*$D$26</f>
        <v>0</v>
      </c>
      <c r="AM26" s="82"/>
      <c r="AN26" s="81">
        <f>AO26*$D$26</f>
        <v>0</v>
      </c>
      <c r="AO26" s="82"/>
      <c r="AP26" s="81">
        <f>AQ26*$D$26</f>
        <v>0</v>
      </c>
      <c r="AQ26" s="82"/>
      <c r="AR26" s="81">
        <f>AS26*$D$26</f>
        <v>0</v>
      </c>
      <c r="AS26" s="82"/>
      <c r="AT26" s="81">
        <f>AU26*$D$26</f>
        <v>0</v>
      </c>
      <c r="AU26" s="82"/>
      <c r="AV26" s="81">
        <f>AW26*$D$26</f>
        <v>42946.024999999994</v>
      </c>
      <c r="AW26" s="82">
        <v>0.5</v>
      </c>
      <c r="AX26" s="81">
        <f>AY26*$D$26</f>
        <v>42946.024999999994</v>
      </c>
      <c r="AY26" s="82">
        <v>0.5</v>
      </c>
      <c r="AZ26" s="81">
        <f>BA26*$D$26</f>
        <v>0</v>
      </c>
      <c r="BA26" s="82"/>
    </row>
    <row r="27" spans="2:53">
      <c r="B27" s="80">
        <v>16</v>
      </c>
      <c r="C27" s="103" t="s">
        <v>1160</v>
      </c>
      <c r="D27" s="107">
        <v>4506.4948000000004</v>
      </c>
      <c r="E27" s="105">
        <f t="shared" si="0"/>
        <v>4.472549747293811E-4</v>
      </c>
      <c r="F27" s="81">
        <f>G27*$D$27</f>
        <v>0</v>
      </c>
      <c r="G27" s="82"/>
      <c r="H27" s="81">
        <f>I27*$D$27</f>
        <v>0</v>
      </c>
      <c r="I27" s="82"/>
      <c r="J27" s="81">
        <f>K27*$D$27</f>
        <v>0</v>
      </c>
      <c r="K27" s="82"/>
      <c r="L27" s="81">
        <f>M27*$D$27</f>
        <v>0</v>
      </c>
      <c r="M27" s="82"/>
      <c r="N27" s="81">
        <f>O27*$D$27</f>
        <v>0</v>
      </c>
      <c r="O27" s="82"/>
      <c r="P27" s="81">
        <f>Q27*$D$27</f>
        <v>0</v>
      </c>
      <c r="Q27" s="82"/>
      <c r="R27" s="81">
        <f>S27*$D$27</f>
        <v>0</v>
      </c>
      <c r="S27" s="82"/>
      <c r="T27" s="81">
        <f>U27*$D$27</f>
        <v>0</v>
      </c>
      <c r="U27" s="82"/>
      <c r="V27" s="81">
        <f>W27*$D$27</f>
        <v>0</v>
      </c>
      <c r="W27" s="82"/>
      <c r="X27" s="81">
        <f>Y27*$D$27</f>
        <v>0</v>
      </c>
      <c r="Y27" s="82"/>
      <c r="Z27" s="81">
        <f>AA27*$D$27</f>
        <v>0</v>
      </c>
      <c r="AA27" s="82"/>
      <c r="AB27" s="81">
        <f>AC27*$D$27</f>
        <v>0</v>
      </c>
      <c r="AC27" s="82"/>
      <c r="AD27" s="81">
        <f>AE27*$D$27</f>
        <v>0</v>
      </c>
      <c r="AE27" s="82"/>
      <c r="AF27" s="81">
        <f>AG27*$D$27</f>
        <v>0</v>
      </c>
      <c r="AG27" s="82"/>
      <c r="AH27" s="81">
        <f>AI27*$D$27</f>
        <v>0</v>
      </c>
      <c r="AI27" s="82"/>
      <c r="AJ27" s="81">
        <f>AK27*$D$27</f>
        <v>0</v>
      </c>
      <c r="AK27" s="82"/>
      <c r="AL27" s="81">
        <f>AM27*$D$27</f>
        <v>0</v>
      </c>
      <c r="AM27" s="82"/>
      <c r="AN27" s="81">
        <f>AO27*$D$27</f>
        <v>0</v>
      </c>
      <c r="AO27" s="82"/>
      <c r="AP27" s="81">
        <f>AQ27*$D$27</f>
        <v>1126.6237000000001</v>
      </c>
      <c r="AQ27" s="82">
        <v>0.25</v>
      </c>
      <c r="AR27" s="81">
        <f>AS27*$D$27</f>
        <v>1126.6237000000001</v>
      </c>
      <c r="AS27" s="82">
        <v>0.25</v>
      </c>
      <c r="AT27" s="81">
        <f>AU27*$D$27</f>
        <v>1126.6237000000001</v>
      </c>
      <c r="AU27" s="82">
        <v>0.25</v>
      </c>
      <c r="AV27" s="81">
        <f>AW27*$D$27</f>
        <v>1126.6237000000001</v>
      </c>
      <c r="AW27" s="82">
        <v>0.25</v>
      </c>
      <c r="AX27" s="81">
        <f>AY27*$D$27</f>
        <v>0</v>
      </c>
      <c r="AY27" s="82"/>
      <c r="AZ27" s="81">
        <f>BA27*$D$27</f>
        <v>0</v>
      </c>
      <c r="BA27" s="82"/>
    </row>
    <row r="28" spans="2:53">
      <c r="B28" s="80">
        <v>17</v>
      </c>
      <c r="C28" s="103" t="s">
        <v>1189</v>
      </c>
      <c r="D28" s="107">
        <v>169353.17</v>
      </c>
      <c r="E28" s="105">
        <f t="shared" si="0"/>
        <v>1.6807752173305643E-2</v>
      </c>
      <c r="F28" s="81">
        <f>G28*$D$28</f>
        <v>0</v>
      </c>
      <c r="G28" s="82"/>
      <c r="H28" s="81">
        <f>I28*$D$28</f>
        <v>0</v>
      </c>
      <c r="I28" s="82"/>
      <c r="J28" s="81">
        <f>K28*$D$28</f>
        <v>0</v>
      </c>
      <c r="K28" s="82"/>
      <c r="L28" s="81">
        <f>M28*$D$28</f>
        <v>0</v>
      </c>
      <c r="M28" s="82"/>
      <c r="N28" s="81">
        <f>O28*$D$28</f>
        <v>0</v>
      </c>
      <c r="O28" s="82"/>
      <c r="P28" s="81">
        <f>Q28*$D$28</f>
        <v>0</v>
      </c>
      <c r="Q28" s="82"/>
      <c r="R28" s="81">
        <f>S28*$D$28</f>
        <v>0</v>
      </c>
      <c r="S28" s="82"/>
      <c r="T28" s="81">
        <f>U28*$D$28</f>
        <v>0</v>
      </c>
      <c r="U28" s="82"/>
      <c r="V28" s="81">
        <f>W28*$D$28</f>
        <v>0</v>
      </c>
      <c r="W28" s="82"/>
      <c r="X28" s="81">
        <f>Y28*$D$28</f>
        <v>0</v>
      </c>
      <c r="Y28" s="82"/>
      <c r="Z28" s="81">
        <f>AA28*$D$28</f>
        <v>0</v>
      </c>
      <c r="AA28" s="82"/>
      <c r="AB28" s="81">
        <f>AC28*$D$28</f>
        <v>0</v>
      </c>
      <c r="AC28" s="82"/>
      <c r="AD28" s="81">
        <f>AE28*$D$28</f>
        <v>0</v>
      </c>
      <c r="AE28" s="82"/>
      <c r="AF28" s="81">
        <f>AG28*$D$28</f>
        <v>0</v>
      </c>
      <c r="AG28" s="82"/>
      <c r="AH28" s="81">
        <f>AI28*$D$28</f>
        <v>0</v>
      </c>
      <c r="AI28" s="82"/>
      <c r="AJ28" s="81">
        <f>AK28*$D$28</f>
        <v>0</v>
      </c>
      <c r="AK28" s="82"/>
      <c r="AL28" s="81">
        <f>AM28*$D$28</f>
        <v>0</v>
      </c>
      <c r="AM28" s="82"/>
      <c r="AN28" s="81">
        <f>AO28*$D$28</f>
        <v>42338.292500000003</v>
      </c>
      <c r="AO28" s="82">
        <v>0.25</v>
      </c>
      <c r="AP28" s="81">
        <f>AQ28*$D$28</f>
        <v>42338.292500000003</v>
      </c>
      <c r="AQ28" s="82">
        <v>0.25</v>
      </c>
      <c r="AR28" s="81">
        <f>AS28*$D$28</f>
        <v>42338.292500000003</v>
      </c>
      <c r="AS28" s="82">
        <v>0.25</v>
      </c>
      <c r="AT28" s="81">
        <f>AU28*$D$28</f>
        <v>42338.292500000003</v>
      </c>
      <c r="AU28" s="82">
        <v>0.25</v>
      </c>
      <c r="AV28" s="81">
        <f>AW28*$D$28</f>
        <v>0</v>
      </c>
      <c r="AW28" s="82"/>
      <c r="AX28" s="81">
        <f>AY28*$D$28</f>
        <v>0</v>
      </c>
      <c r="AY28" s="82"/>
      <c r="AZ28" s="81">
        <f>BA28*$D$28</f>
        <v>0</v>
      </c>
      <c r="BA28" s="82"/>
    </row>
    <row r="29" spans="2:53">
      <c r="B29" s="80">
        <v>18</v>
      </c>
      <c r="C29" s="103" t="s">
        <v>1265</v>
      </c>
      <c r="D29" s="107">
        <v>595415.91769999976</v>
      </c>
      <c r="E29" s="105">
        <f t="shared" si="0"/>
        <v>5.9093096307219664E-2</v>
      </c>
      <c r="F29" s="81">
        <f>G29*$D$29</f>
        <v>0</v>
      </c>
      <c r="G29" s="82"/>
      <c r="H29" s="81">
        <f>I29*$D$29</f>
        <v>0</v>
      </c>
      <c r="I29" s="82"/>
      <c r="J29" s="81">
        <f>K29*$D$29</f>
        <v>0</v>
      </c>
      <c r="K29" s="82"/>
      <c r="L29" s="81">
        <f>M29*$D$29</f>
        <v>0</v>
      </c>
      <c r="M29" s="82"/>
      <c r="N29" s="81">
        <f>O29*$D$29</f>
        <v>0</v>
      </c>
      <c r="O29" s="82"/>
      <c r="P29" s="81">
        <f>Q29*$D$29</f>
        <v>0</v>
      </c>
      <c r="Q29" s="82"/>
      <c r="R29" s="81">
        <f>S29*$D$29</f>
        <v>0</v>
      </c>
      <c r="S29" s="82"/>
      <c r="T29" s="81">
        <f>U29*$D$29</f>
        <v>148853.97942499994</v>
      </c>
      <c r="U29" s="82">
        <v>0.25</v>
      </c>
      <c r="V29" s="81">
        <f>W29*$D$29</f>
        <v>148853.97942499994</v>
      </c>
      <c r="W29" s="82">
        <v>0.25</v>
      </c>
      <c r="X29" s="81">
        <f>Y29*$D$29</f>
        <v>0</v>
      </c>
      <c r="Y29" s="82"/>
      <c r="Z29" s="81">
        <f>AA29*$D$29</f>
        <v>0</v>
      </c>
      <c r="AA29" s="82"/>
      <c r="AB29" s="81">
        <f>AC29*$D$29</f>
        <v>0</v>
      </c>
      <c r="AC29" s="82"/>
      <c r="AD29" s="81">
        <f>AE29*$D$29</f>
        <v>0</v>
      </c>
      <c r="AE29" s="82"/>
      <c r="AF29" s="81">
        <f>AG29*$D$29</f>
        <v>0</v>
      </c>
      <c r="AG29" s="82"/>
      <c r="AH29" s="81">
        <f>AI29*$D$29</f>
        <v>0</v>
      </c>
      <c r="AI29" s="82"/>
      <c r="AJ29" s="81">
        <f>AK29*$D$29</f>
        <v>0</v>
      </c>
      <c r="AK29" s="82"/>
      <c r="AL29" s="81">
        <f>AM29*$D$29</f>
        <v>0</v>
      </c>
      <c r="AM29" s="82"/>
      <c r="AN29" s="81">
        <f>AO29*$D$29</f>
        <v>0</v>
      </c>
      <c r="AO29" s="82"/>
      <c r="AP29" s="81">
        <f>AQ29*$D$29</f>
        <v>0</v>
      </c>
      <c r="AQ29" s="82"/>
      <c r="AR29" s="81">
        <f>AS29*$D$29</f>
        <v>148853.97942499994</v>
      </c>
      <c r="AS29" s="82">
        <v>0.25</v>
      </c>
      <c r="AT29" s="81">
        <f>AU29*$D$29</f>
        <v>148853.97942499994</v>
      </c>
      <c r="AU29" s="82">
        <v>0.25</v>
      </c>
      <c r="AV29" s="81">
        <f>AW29*$D$29</f>
        <v>0</v>
      </c>
      <c r="AW29" s="82"/>
      <c r="AX29" s="81">
        <f>AY29*$D$29</f>
        <v>0</v>
      </c>
      <c r="AY29" s="82"/>
      <c r="AZ29" s="81">
        <f>BA29*$D$29</f>
        <v>0</v>
      </c>
      <c r="BA29" s="82"/>
    </row>
    <row r="30" spans="2:53">
      <c r="B30" s="80">
        <v>19</v>
      </c>
      <c r="C30" s="103" t="s">
        <v>1502</v>
      </c>
      <c r="D30" s="107">
        <v>41990.599599999994</v>
      </c>
      <c r="E30" s="105">
        <f t="shared" si="0"/>
        <v>4.1674306520823141E-3</v>
      </c>
      <c r="F30" s="81">
        <f>G30*$D$30</f>
        <v>0</v>
      </c>
      <c r="G30" s="82"/>
      <c r="H30" s="81">
        <f>I30*$D$30</f>
        <v>0</v>
      </c>
      <c r="I30" s="82"/>
      <c r="J30" s="81">
        <f>K30*$D$30</f>
        <v>0</v>
      </c>
      <c r="K30" s="82"/>
      <c r="L30" s="81">
        <f>M30*$D$30</f>
        <v>0</v>
      </c>
      <c r="M30" s="82"/>
      <c r="N30" s="81">
        <f>O30*$D$30</f>
        <v>0</v>
      </c>
      <c r="O30" s="82"/>
      <c r="P30" s="81">
        <f>Q30*$D$30</f>
        <v>0</v>
      </c>
      <c r="Q30" s="82"/>
      <c r="R30" s="81">
        <f>S30*$D$30</f>
        <v>0</v>
      </c>
      <c r="S30" s="82"/>
      <c r="T30" s="81">
        <f>U30*$D$30</f>
        <v>0</v>
      </c>
      <c r="U30" s="82"/>
      <c r="V30" s="81">
        <f>W30*$D$30</f>
        <v>10497.649899999999</v>
      </c>
      <c r="W30" s="82">
        <v>0.25</v>
      </c>
      <c r="X30" s="81">
        <f>Y30*$D$30</f>
        <v>10497.649899999999</v>
      </c>
      <c r="Y30" s="82">
        <v>0.25</v>
      </c>
      <c r="Z30" s="81">
        <f>AA30*$D$30</f>
        <v>0</v>
      </c>
      <c r="AA30" s="82"/>
      <c r="AB30" s="81">
        <f>AC30*$D$30</f>
        <v>0</v>
      </c>
      <c r="AC30" s="82"/>
      <c r="AD30" s="81">
        <f>AE30*$D$30</f>
        <v>0</v>
      </c>
      <c r="AE30" s="82"/>
      <c r="AF30" s="81">
        <f>AG30*$D$30</f>
        <v>0</v>
      </c>
      <c r="AG30" s="82"/>
      <c r="AH30" s="81">
        <f>AI30*$D$30</f>
        <v>0</v>
      </c>
      <c r="AI30" s="82"/>
      <c r="AJ30" s="81">
        <f>AK30*$D$30</f>
        <v>0</v>
      </c>
      <c r="AK30" s="82"/>
      <c r="AL30" s="81">
        <f>AM30*$D$30</f>
        <v>0</v>
      </c>
      <c r="AM30" s="82"/>
      <c r="AN30" s="81">
        <f>AO30*$D$30</f>
        <v>0</v>
      </c>
      <c r="AO30" s="82"/>
      <c r="AP30" s="81">
        <f>AQ30*$D$30</f>
        <v>0</v>
      </c>
      <c r="AQ30" s="82"/>
      <c r="AR30" s="81">
        <f>AS30*$D$30</f>
        <v>0</v>
      </c>
      <c r="AS30" s="82"/>
      <c r="AT30" s="81">
        <f>AU30*$D$30</f>
        <v>0</v>
      </c>
      <c r="AU30" s="82"/>
      <c r="AV30" s="81">
        <f>AW30*$D$30</f>
        <v>10497.649899999999</v>
      </c>
      <c r="AW30" s="82">
        <v>0.25</v>
      </c>
      <c r="AX30" s="81">
        <f>AY30*$D$30</f>
        <v>10497.649899999999</v>
      </c>
      <c r="AY30" s="82">
        <v>0.25</v>
      </c>
      <c r="AZ30" s="81">
        <f>BA30*$D$30</f>
        <v>0</v>
      </c>
      <c r="BA30" s="82"/>
    </row>
    <row r="31" spans="2:53">
      <c r="B31" s="80">
        <v>20</v>
      </c>
      <c r="C31" s="103" t="s">
        <v>1530</v>
      </c>
      <c r="D31" s="107">
        <v>169910.9541</v>
      </c>
      <c r="E31" s="105">
        <f t="shared" si="0"/>
        <v>1.686311043390986E-2</v>
      </c>
      <c r="F31" s="81">
        <f>G31*$D$31</f>
        <v>0</v>
      </c>
      <c r="G31" s="82"/>
      <c r="H31" s="81">
        <f>I31*$D$31</f>
        <v>0</v>
      </c>
      <c r="I31" s="82"/>
      <c r="J31" s="81">
        <f>K31*$D$31</f>
        <v>0</v>
      </c>
      <c r="K31" s="82"/>
      <c r="L31" s="81">
        <f>M31*$D$31</f>
        <v>0</v>
      </c>
      <c r="M31" s="82"/>
      <c r="N31" s="81">
        <f>O31*$D$31</f>
        <v>0</v>
      </c>
      <c r="O31" s="82"/>
      <c r="P31" s="81">
        <f>Q31*$D$31</f>
        <v>0</v>
      </c>
      <c r="Q31" s="82"/>
      <c r="R31" s="81">
        <f>S31*$D$31</f>
        <v>0</v>
      </c>
      <c r="S31" s="82"/>
      <c r="T31" s="81">
        <f>U31*$D$31</f>
        <v>0</v>
      </c>
      <c r="U31" s="82"/>
      <c r="V31" s="81">
        <f>W31*$D$31</f>
        <v>0</v>
      </c>
      <c r="W31" s="82"/>
      <c r="X31" s="81">
        <f>Y31*$D$31</f>
        <v>42477.738525000001</v>
      </c>
      <c r="Y31" s="82">
        <v>0.25</v>
      </c>
      <c r="Z31" s="81">
        <f>AA31*$D$31</f>
        <v>42477.738525000001</v>
      </c>
      <c r="AA31" s="82">
        <v>0.25</v>
      </c>
      <c r="AB31" s="81">
        <f>AC31*$D$31</f>
        <v>42477.738525000001</v>
      </c>
      <c r="AC31" s="82">
        <v>0.25</v>
      </c>
      <c r="AD31" s="81">
        <f>AE31*$D$31</f>
        <v>0</v>
      </c>
      <c r="AE31" s="82"/>
      <c r="AF31" s="81">
        <f>AG31*$D$31</f>
        <v>0</v>
      </c>
      <c r="AG31" s="82"/>
      <c r="AH31" s="81">
        <f>AI31*$D$31</f>
        <v>0</v>
      </c>
      <c r="AI31" s="82"/>
      <c r="AJ31" s="81">
        <f>AK31*$D$31</f>
        <v>0</v>
      </c>
      <c r="AK31" s="82"/>
      <c r="AL31" s="81">
        <f>AM31*$D$31</f>
        <v>0</v>
      </c>
      <c r="AM31" s="82"/>
      <c r="AN31" s="81">
        <f>AO31*$D$31</f>
        <v>0</v>
      </c>
      <c r="AO31" s="82"/>
      <c r="AP31" s="81">
        <f>AQ31*$D$31</f>
        <v>0</v>
      </c>
      <c r="AQ31" s="82"/>
      <c r="AR31" s="81">
        <f>AS31*$D$31</f>
        <v>0</v>
      </c>
      <c r="AS31" s="82"/>
      <c r="AT31" s="81">
        <f>AU31*$D$31</f>
        <v>0</v>
      </c>
      <c r="AU31" s="82"/>
      <c r="AV31" s="81">
        <f>AW31*$D$31</f>
        <v>42477.738525000001</v>
      </c>
      <c r="AW31" s="82">
        <v>0.25</v>
      </c>
      <c r="AX31" s="81">
        <f>AY31*$D$31</f>
        <v>0</v>
      </c>
      <c r="AY31" s="82"/>
      <c r="AZ31" s="81">
        <f>BA31*$D$31</f>
        <v>0</v>
      </c>
      <c r="BA31" s="82"/>
    </row>
    <row r="32" spans="2:53">
      <c r="B32" s="80">
        <v>21</v>
      </c>
      <c r="C32" s="103" t="s">
        <v>1588</v>
      </c>
      <c r="D32" s="107">
        <v>12171.869999999999</v>
      </c>
      <c r="E32" s="105">
        <f t="shared" si="0"/>
        <v>1.2080185711651793E-3</v>
      </c>
      <c r="F32" s="81">
        <f>G32*$D$32</f>
        <v>0</v>
      </c>
      <c r="G32" s="82"/>
      <c r="H32" s="81">
        <f>I32*$D$32</f>
        <v>0</v>
      </c>
      <c r="I32" s="82"/>
      <c r="J32" s="81">
        <f>K32*$D$32</f>
        <v>0</v>
      </c>
      <c r="K32" s="82"/>
      <c r="L32" s="81">
        <f>M32*$D$32</f>
        <v>0</v>
      </c>
      <c r="M32" s="82"/>
      <c r="N32" s="81">
        <f>O32*$D$32</f>
        <v>0</v>
      </c>
      <c r="O32" s="82"/>
      <c r="P32" s="81">
        <f>Q32*$D$32</f>
        <v>0</v>
      </c>
      <c r="Q32" s="82"/>
      <c r="R32" s="81">
        <f>S32*$D$32</f>
        <v>0</v>
      </c>
      <c r="S32" s="82"/>
      <c r="T32" s="81">
        <f>U32*$D$32</f>
        <v>0</v>
      </c>
      <c r="U32" s="82"/>
      <c r="V32" s="81">
        <f>W32*$D$32</f>
        <v>0</v>
      </c>
      <c r="W32" s="82"/>
      <c r="X32" s="81">
        <f>Y32*$D$32</f>
        <v>0</v>
      </c>
      <c r="Y32" s="82"/>
      <c r="Z32" s="81">
        <f>AA32*$D$32</f>
        <v>0</v>
      </c>
      <c r="AA32" s="82"/>
      <c r="AB32" s="81">
        <f>AC32*$D$32</f>
        <v>0</v>
      </c>
      <c r="AC32" s="82"/>
      <c r="AD32" s="81">
        <f>AE32*$D$32</f>
        <v>6085.9349999999995</v>
      </c>
      <c r="AE32" s="82">
        <v>0.5</v>
      </c>
      <c r="AF32" s="81">
        <f>AG32*$D$32</f>
        <v>0</v>
      </c>
      <c r="AG32" s="82"/>
      <c r="AH32" s="81">
        <f>AI32*$D$32</f>
        <v>0</v>
      </c>
      <c r="AI32" s="82"/>
      <c r="AJ32" s="81">
        <f>AK32*$D$32</f>
        <v>0</v>
      </c>
      <c r="AK32" s="82"/>
      <c r="AL32" s="81">
        <f>AM32*$D$32</f>
        <v>0</v>
      </c>
      <c r="AM32" s="82"/>
      <c r="AN32" s="81">
        <f>AO32*$D$32</f>
        <v>0</v>
      </c>
      <c r="AO32" s="82"/>
      <c r="AP32" s="81">
        <f>AQ32*$D$32</f>
        <v>0</v>
      </c>
      <c r="AQ32" s="82"/>
      <c r="AR32" s="81">
        <f>AS32*$D$32</f>
        <v>0</v>
      </c>
      <c r="AS32" s="82"/>
      <c r="AT32" s="81">
        <f>AU32*$D$32</f>
        <v>0</v>
      </c>
      <c r="AU32" s="82"/>
      <c r="AV32" s="81">
        <f>AW32*$D$32</f>
        <v>6085.9349999999995</v>
      </c>
      <c r="AW32" s="82">
        <v>0.5</v>
      </c>
      <c r="AX32" s="81">
        <f>AY32*$D$32</f>
        <v>0</v>
      </c>
      <c r="AY32" s="82"/>
      <c r="AZ32" s="81">
        <f>BA32*$D$32</f>
        <v>0</v>
      </c>
      <c r="BA32" s="82"/>
    </row>
    <row r="33" spans="2:53">
      <c r="B33" s="80">
        <v>22</v>
      </c>
      <c r="C33" s="103" t="s">
        <v>1594</v>
      </c>
      <c r="D33" s="107">
        <v>69108.311199999996</v>
      </c>
      <c r="E33" s="105">
        <f t="shared" si="0"/>
        <v>6.8587754676530865E-3</v>
      </c>
      <c r="F33" s="81">
        <f>G33*$D$33</f>
        <v>0</v>
      </c>
      <c r="G33" s="82"/>
      <c r="H33" s="81">
        <f>I33*$D$33</f>
        <v>0</v>
      </c>
      <c r="I33" s="82"/>
      <c r="J33" s="81">
        <f>K33*$D$33</f>
        <v>0</v>
      </c>
      <c r="K33" s="82"/>
      <c r="L33" s="81">
        <f>M33*$D$33</f>
        <v>34554.155599999998</v>
      </c>
      <c r="M33" s="82">
        <v>0.5</v>
      </c>
      <c r="N33" s="81">
        <f>O33*$D$33</f>
        <v>0</v>
      </c>
      <c r="O33" s="82"/>
      <c r="P33" s="81">
        <f>Q33*$D$33</f>
        <v>0</v>
      </c>
      <c r="Q33" s="82"/>
      <c r="R33" s="81">
        <f>S33*$D$33</f>
        <v>0</v>
      </c>
      <c r="S33" s="82"/>
      <c r="T33" s="81">
        <f>U33*$D$33</f>
        <v>0</v>
      </c>
      <c r="U33" s="82"/>
      <c r="V33" s="81">
        <f>W33*$D$33</f>
        <v>0</v>
      </c>
      <c r="W33" s="82"/>
      <c r="X33" s="81">
        <f>Y33*$D$33</f>
        <v>0</v>
      </c>
      <c r="Y33" s="82"/>
      <c r="Z33" s="81">
        <f>AA33*$D$33</f>
        <v>0</v>
      </c>
      <c r="AA33" s="82"/>
      <c r="AB33" s="81">
        <f>AC33*$D$33</f>
        <v>0</v>
      </c>
      <c r="AC33" s="82"/>
      <c r="AD33" s="81">
        <f>AE33*$D$33</f>
        <v>0</v>
      </c>
      <c r="AE33" s="82"/>
      <c r="AF33" s="81">
        <f>AG33*$D$33</f>
        <v>0</v>
      </c>
      <c r="AG33" s="82"/>
      <c r="AH33" s="81">
        <f>AI33*$D$33</f>
        <v>0</v>
      </c>
      <c r="AI33" s="82"/>
      <c r="AJ33" s="81">
        <f>AK33*$D$33</f>
        <v>0</v>
      </c>
      <c r="AK33" s="82"/>
      <c r="AL33" s="81">
        <f>AM33*$D$33</f>
        <v>0</v>
      </c>
      <c r="AM33" s="82"/>
      <c r="AN33" s="81">
        <f>AO33*$D$33</f>
        <v>0</v>
      </c>
      <c r="AO33" s="82"/>
      <c r="AP33" s="81">
        <f>AQ33*$D$33</f>
        <v>0</v>
      </c>
      <c r="AQ33" s="82"/>
      <c r="AR33" s="81">
        <f>AS33*$D$33</f>
        <v>0</v>
      </c>
      <c r="AS33" s="82"/>
      <c r="AT33" s="81">
        <f>AU33*$D$33</f>
        <v>17277.077799999999</v>
      </c>
      <c r="AU33" s="82">
        <v>0.25</v>
      </c>
      <c r="AV33" s="81">
        <f>AW33*$D$33</f>
        <v>17277.077799999999</v>
      </c>
      <c r="AW33" s="82">
        <v>0.25</v>
      </c>
      <c r="AX33" s="81">
        <f>AY33*$D$33</f>
        <v>0</v>
      </c>
      <c r="AY33" s="82"/>
      <c r="AZ33" s="81">
        <f>BA33*$D$33</f>
        <v>0</v>
      </c>
      <c r="BA33" s="82"/>
    </row>
    <row r="34" spans="2:53">
      <c r="B34" s="80">
        <v>23</v>
      </c>
      <c r="C34" s="103" t="s">
        <v>1640</v>
      </c>
      <c r="D34" s="107">
        <v>229695.50930000001</v>
      </c>
      <c r="E34" s="105">
        <f t="shared" si="0"/>
        <v>2.279653339607178E-2</v>
      </c>
      <c r="F34" s="81">
        <f>G34*$D$34</f>
        <v>0</v>
      </c>
      <c r="G34" s="82"/>
      <c r="H34" s="81">
        <f>I34*$D$34</f>
        <v>0</v>
      </c>
      <c r="I34" s="82"/>
      <c r="J34" s="81">
        <f>K34*$D$34</f>
        <v>0</v>
      </c>
      <c r="K34" s="82"/>
      <c r="L34" s="81">
        <f>M34*$D$34</f>
        <v>0</v>
      </c>
      <c r="M34" s="82"/>
      <c r="N34" s="81">
        <f>O34*$D$34</f>
        <v>0</v>
      </c>
      <c r="O34" s="82"/>
      <c r="P34" s="81">
        <f>Q34*$D$34</f>
        <v>0</v>
      </c>
      <c r="Q34" s="82"/>
      <c r="R34" s="81">
        <f>S34*$D$34</f>
        <v>0</v>
      </c>
      <c r="S34" s="82"/>
      <c r="T34" s="81">
        <f>U34*$D$34</f>
        <v>0</v>
      </c>
      <c r="U34" s="82"/>
      <c r="V34" s="81">
        <f>W34*$D$34</f>
        <v>0</v>
      </c>
      <c r="W34" s="82"/>
      <c r="X34" s="81">
        <f>Y34*$D$34</f>
        <v>0</v>
      </c>
      <c r="Y34" s="82"/>
      <c r="Z34" s="81">
        <f>AA34*$D$34</f>
        <v>0</v>
      </c>
      <c r="AA34" s="82"/>
      <c r="AB34" s="81">
        <f>AC34*$D$34</f>
        <v>0</v>
      </c>
      <c r="AC34" s="82"/>
      <c r="AD34" s="81">
        <f>AE34*$D$34</f>
        <v>0</v>
      </c>
      <c r="AE34" s="82"/>
      <c r="AF34" s="81">
        <f>AG34*$D$34</f>
        <v>0</v>
      </c>
      <c r="AG34" s="82"/>
      <c r="AH34" s="81">
        <f>AI34*$D$34</f>
        <v>0</v>
      </c>
      <c r="AI34" s="82"/>
      <c r="AJ34" s="81">
        <f>AK34*$D$34</f>
        <v>0</v>
      </c>
      <c r="AK34" s="82"/>
      <c r="AL34" s="81">
        <f>AM34*$D$34</f>
        <v>0</v>
      </c>
      <c r="AM34" s="82"/>
      <c r="AN34" s="81">
        <f>AO34*$D$34</f>
        <v>0</v>
      </c>
      <c r="AO34" s="82"/>
      <c r="AP34" s="81">
        <f>AQ34*$D$34</f>
        <v>0</v>
      </c>
      <c r="AQ34" s="82"/>
      <c r="AR34" s="81">
        <f>AS34*$D$34</f>
        <v>57423.877325000001</v>
      </c>
      <c r="AS34" s="82">
        <v>0.25</v>
      </c>
      <c r="AT34" s="81">
        <f>AU34*$D$34</f>
        <v>57423.877325000001</v>
      </c>
      <c r="AU34" s="82">
        <v>0.25</v>
      </c>
      <c r="AV34" s="81">
        <f>AW34*$D$34</f>
        <v>57423.877325000001</v>
      </c>
      <c r="AW34" s="82">
        <v>0.25</v>
      </c>
      <c r="AX34" s="81">
        <f>AY34*$D$34</f>
        <v>57423.877325000001</v>
      </c>
      <c r="AY34" s="82">
        <v>0.25</v>
      </c>
      <c r="AZ34" s="81">
        <f>BA34*$D$34</f>
        <v>0</v>
      </c>
      <c r="BA34" s="82"/>
    </row>
    <row r="35" spans="2:53" ht="15.75" thickBot="1">
      <c r="B35" s="83">
        <v>24</v>
      </c>
      <c r="C35" s="103" t="s">
        <v>1682</v>
      </c>
      <c r="D35" s="107">
        <v>31820.147099999998</v>
      </c>
      <c r="E35" s="105">
        <f t="shared" si="0"/>
        <v>3.1580462684869153E-3</v>
      </c>
      <c r="F35" s="81">
        <f>G35*$D$35</f>
        <v>0</v>
      </c>
      <c r="G35" s="82"/>
      <c r="H35" s="81">
        <f>I35*$D$35</f>
        <v>0</v>
      </c>
      <c r="I35" s="82"/>
      <c r="J35" s="81">
        <f>K35*$D$35</f>
        <v>0</v>
      </c>
      <c r="K35" s="82"/>
      <c r="L35" s="81">
        <f>M35*$D$35</f>
        <v>0</v>
      </c>
      <c r="M35" s="82"/>
      <c r="N35" s="81">
        <f>O35*$D$35</f>
        <v>0</v>
      </c>
      <c r="O35" s="82"/>
      <c r="P35" s="81">
        <f>Q35*$D$35</f>
        <v>0</v>
      </c>
      <c r="Q35" s="82"/>
      <c r="R35" s="81">
        <f>S35*$D$35</f>
        <v>0</v>
      </c>
      <c r="S35" s="82"/>
      <c r="T35" s="81">
        <f>U35*$D$35</f>
        <v>0</v>
      </c>
      <c r="U35" s="82"/>
      <c r="V35" s="81">
        <f>W35*$D$35</f>
        <v>0</v>
      </c>
      <c r="W35" s="82"/>
      <c r="X35" s="81">
        <f>Y35*$D$35</f>
        <v>0</v>
      </c>
      <c r="Y35" s="82"/>
      <c r="Z35" s="81">
        <f>AA35*$D$35</f>
        <v>0</v>
      </c>
      <c r="AA35" s="82"/>
      <c r="AB35" s="81">
        <f>AC35*$D$35</f>
        <v>0</v>
      </c>
      <c r="AC35" s="82"/>
      <c r="AD35" s="81">
        <f>AE35*$D$35</f>
        <v>0</v>
      </c>
      <c r="AE35" s="82"/>
      <c r="AF35" s="81">
        <f>AG35*$D$35</f>
        <v>0</v>
      </c>
      <c r="AG35" s="82"/>
      <c r="AH35" s="81">
        <f>AI35*$D$35</f>
        <v>0</v>
      </c>
      <c r="AI35" s="82"/>
      <c r="AJ35" s="81">
        <f>AK35*$D$35</f>
        <v>0</v>
      </c>
      <c r="AK35" s="82"/>
      <c r="AL35" s="81">
        <f>AM35*$D$35</f>
        <v>0</v>
      </c>
      <c r="AM35" s="82"/>
      <c r="AN35" s="81">
        <f>AO35*$D$35</f>
        <v>0</v>
      </c>
      <c r="AO35" s="82"/>
      <c r="AP35" s="81">
        <f>AQ35*$D$35</f>
        <v>0</v>
      </c>
      <c r="AQ35" s="82"/>
      <c r="AR35" s="81">
        <f>AS35*$D$35</f>
        <v>0</v>
      </c>
      <c r="AS35" s="82"/>
      <c r="AT35" s="81">
        <f>AU35*$D$35</f>
        <v>0</v>
      </c>
      <c r="AU35" s="82"/>
      <c r="AV35" s="81">
        <f>AW35*$D$35</f>
        <v>0</v>
      </c>
      <c r="AW35" s="82"/>
      <c r="AX35" s="81">
        <f>AY35*$D$35</f>
        <v>15910.073549999999</v>
      </c>
      <c r="AY35" s="82">
        <v>0.5</v>
      </c>
      <c r="AZ35" s="81">
        <f>BA35*$D$35</f>
        <v>15910.073549999999</v>
      </c>
      <c r="BA35" s="82">
        <v>0.5</v>
      </c>
    </row>
    <row r="36" spans="2:53" ht="15.75" thickBot="1">
      <c r="B36" s="153"/>
      <c r="C36" s="154"/>
      <c r="D36" s="155"/>
      <c r="E36" s="154"/>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6"/>
      <c r="AD36"/>
      <c r="AE36"/>
      <c r="AF36"/>
      <c r="AG36"/>
      <c r="AH36"/>
      <c r="AI36"/>
      <c r="AJ36"/>
      <c r="AK36"/>
      <c r="AL36"/>
      <c r="AM36"/>
      <c r="AN36"/>
      <c r="AO36"/>
      <c r="AP36"/>
      <c r="AQ36"/>
      <c r="AR36"/>
      <c r="AS36"/>
      <c r="AT36"/>
      <c r="AU36"/>
      <c r="AV36"/>
      <c r="AW36"/>
      <c r="AX36"/>
      <c r="AY36"/>
      <c r="AZ36"/>
      <c r="BA36"/>
    </row>
    <row r="37" spans="2:53">
      <c r="B37" s="157" t="s">
        <v>1752</v>
      </c>
      <c r="C37" s="158"/>
      <c r="D37" s="84">
        <f>SUM(D12:D35)</f>
        <v>10075896.422899999</v>
      </c>
      <c r="E37" s="85">
        <f>SUM(E12:E35)</f>
        <v>1</v>
      </c>
      <c r="F37" s="86">
        <f>SUM(F12:F35)</f>
        <v>56814.949739260002</v>
      </c>
      <c r="G37" s="87">
        <f>IFERROR(F37/$D$37,0)</f>
        <v>5.6386992635348845E-3</v>
      </c>
      <c r="H37" s="86">
        <f>SUM(H12:H35)</f>
        <v>375093.38886425999</v>
      </c>
      <c r="I37" s="87">
        <f>IFERROR(H37/$D$37,0)</f>
        <v>3.7226800784867765E-2</v>
      </c>
      <c r="J37" s="86">
        <f>SUM(J12:J35)</f>
        <v>375093.38886425999</v>
      </c>
      <c r="K37" s="87">
        <f>IFERROR(J37/$D$37,0)</f>
        <v>3.7226800784867765E-2</v>
      </c>
      <c r="L37" s="86">
        <f>SUM(L12:L35)</f>
        <v>409647.54446425999</v>
      </c>
      <c r="M37" s="87">
        <f>IFERROR(L37/$D$37,0)</f>
        <v>4.0656188518694313E-2</v>
      </c>
      <c r="N37" s="86">
        <f>SUM(N12:N35)</f>
        <v>405270.11321426003</v>
      </c>
      <c r="O37" s="87">
        <f>IFERROR(N37/$D$37,0)</f>
        <v>4.0221742682187776E-2</v>
      </c>
      <c r="P37" s="86">
        <f>SUM(P12:P35)</f>
        <v>572237.78748925985</v>
      </c>
      <c r="Q37" s="88">
        <f>IFERROR(P37/$D$37,0)</f>
        <v>5.6792742151329199E-2</v>
      </c>
      <c r="R37" s="86">
        <f>SUM(R12:R35)</f>
        <v>519006.63888925989</v>
      </c>
      <c r="S37" s="87">
        <f>IFERROR(R37/$D$37,0)</f>
        <v>5.1509723513005479E-2</v>
      </c>
      <c r="T37" s="86">
        <f>SUM(T12:T35)</f>
        <v>748170.88681425981</v>
      </c>
      <c r="U37" s="87">
        <f>IFERROR(T37/$D$37,0)</f>
        <v>7.4253530942800683E-2</v>
      </c>
      <c r="V37" s="86">
        <f>SUM(V12:V35)</f>
        <v>758668.53671425977</v>
      </c>
      <c r="W37" s="87">
        <f>IFERROR(V37/$D$37,0)</f>
        <v>7.5295388605821259E-2</v>
      </c>
      <c r="X37" s="86">
        <f>SUM(X12:X35)</f>
        <v>652292.29581425991</v>
      </c>
      <c r="Y37" s="87">
        <f>IFERROR(X37/$D$37,0)</f>
        <v>6.4737892137493813E-2</v>
      </c>
      <c r="Z37" s="86">
        <f>SUM(Z12:Z35)</f>
        <v>156548.53251426</v>
      </c>
      <c r="AA37" s="87">
        <f>IFERROR(Z37/$D$37,0)</f>
        <v>1.5536933483998927E-2</v>
      </c>
      <c r="AB37" s="86">
        <f>SUM(AB12:AB35)</f>
        <v>156548.53251426</v>
      </c>
      <c r="AC37" s="88">
        <f>IFERROR(AB37/$D$37,0)</f>
        <v>1.5536933483998927E-2</v>
      </c>
      <c r="AD37" s="86">
        <f>SUM(AD12:AD35)</f>
        <v>168881.36988925998</v>
      </c>
      <c r="AE37" s="87">
        <f>IFERROR(AD37/$D$37,0)</f>
        <v>1.6760927544415279E-2</v>
      </c>
      <c r="AF37" s="86">
        <f>SUM(AF12:AF35)</f>
        <v>162795.43488925998</v>
      </c>
      <c r="AG37" s="87">
        <f>IFERROR(AF37/$D$37,0)</f>
        <v>1.6156918258832691E-2</v>
      </c>
      <c r="AH37" s="86">
        <f>SUM(AH12:AH35)</f>
        <v>162795.43488925998</v>
      </c>
      <c r="AI37" s="87">
        <f>IFERROR(AH37/$D$37,0)</f>
        <v>1.6156918258832691E-2</v>
      </c>
      <c r="AJ37" s="86">
        <f>SUM(AJ12:AJ35)</f>
        <v>185078.42831426</v>
      </c>
      <c r="AK37" s="87">
        <f>IFERROR(AJ37/$D$37,0)</f>
        <v>1.8368432995561856E-2</v>
      </c>
      <c r="AL37" s="86">
        <f>SUM(AL12:AL35)</f>
        <v>596645.22266426007</v>
      </c>
      <c r="AM37" s="87">
        <f>IFERROR(AL37/$D$37,0)</f>
        <v>5.9215100832937739E-2</v>
      </c>
      <c r="AN37" s="86">
        <f>SUM(AN12:AN35)</f>
        <v>742697.72671425994</v>
      </c>
      <c r="AO37" s="88">
        <f>IFERROR(AN37/$D$37,0)</f>
        <v>7.3710337576147894E-2</v>
      </c>
      <c r="AP37" s="86">
        <f>SUM(AP12:AP35)</f>
        <v>373994.55639759329</v>
      </c>
      <c r="AQ37" s="87">
        <f>IFERROR(AP37/$D$37,0)</f>
        <v>3.7117745230845857E-2</v>
      </c>
      <c r="AR37" s="86">
        <f>SUM(AR12:AR35)</f>
        <v>805696.0912975932</v>
      </c>
      <c r="AS37" s="87">
        <f>IFERROR(AR37/$D$37,0)</f>
        <v>7.996272068323837E-2</v>
      </c>
      <c r="AT37" s="86">
        <f>SUM(AT12:AT35)</f>
        <v>822973.16909759317</v>
      </c>
      <c r="AU37" s="87">
        <f>IFERROR(AT37/$D$37,0)</f>
        <v>8.1677414550151636E-2</v>
      </c>
      <c r="AV37" s="86">
        <f>SUM(AV12:AV35)</f>
        <v>435490.38961426006</v>
      </c>
      <c r="AW37" s="87">
        <f>IFERROR(AV37/$D$37,0)</f>
        <v>4.3221006979041493E-2</v>
      </c>
      <c r="AX37" s="86">
        <f>SUM(AX12:AX35)</f>
        <v>384433.08813926001</v>
      </c>
      <c r="AY37" s="87">
        <f>IFERROR(AX37/$D$37,0)</f>
        <v>3.8153735608629273E-2</v>
      </c>
      <c r="AZ37" s="86">
        <f>SUM(AZ12:AZ35)</f>
        <v>49022.915097020254</v>
      </c>
      <c r="BA37" s="88">
        <f>IFERROR(AZ37/$D$37,0)</f>
        <v>4.8653651287644643E-3</v>
      </c>
    </row>
    <row r="38" spans="2:53" ht="15.75" thickBot="1">
      <c r="B38" s="159" t="s">
        <v>1753</v>
      </c>
      <c r="C38" s="160"/>
      <c r="D38" s="89">
        <f>LARGE(F38:BA38,1)</f>
        <v>10075896.422900001</v>
      </c>
      <c r="E38" s="90">
        <f>IFERROR(D38/D37,0)</f>
        <v>1.0000000000000002</v>
      </c>
      <c r="F38" s="91">
        <f>F37</f>
        <v>56814.949739260002</v>
      </c>
      <c r="G38" s="92">
        <f>G37</f>
        <v>5.6386992635348845E-3</v>
      </c>
      <c r="H38" s="91">
        <f t="shared" ref="H38:AE38" si="1">H37+F38</f>
        <v>431908.33860352001</v>
      </c>
      <c r="I38" s="92">
        <f t="shared" si="1"/>
        <v>4.2865500048402651E-2</v>
      </c>
      <c r="J38" s="91">
        <f t="shared" si="1"/>
        <v>807001.72746778</v>
      </c>
      <c r="K38" s="92">
        <f t="shared" si="1"/>
        <v>8.0092300833270416E-2</v>
      </c>
      <c r="L38" s="91">
        <f t="shared" si="1"/>
        <v>1216649.2719320399</v>
      </c>
      <c r="M38" s="92">
        <f t="shared" si="1"/>
        <v>0.12074848935196472</v>
      </c>
      <c r="N38" s="91">
        <f t="shared" si="1"/>
        <v>1621919.3851462998</v>
      </c>
      <c r="O38" s="92">
        <f t="shared" si="1"/>
        <v>0.16097023203415251</v>
      </c>
      <c r="P38" s="91">
        <f t="shared" si="1"/>
        <v>2194157.1726355599</v>
      </c>
      <c r="Q38" s="92">
        <f t="shared" si="1"/>
        <v>0.21776297418548171</v>
      </c>
      <c r="R38" s="91">
        <f t="shared" si="1"/>
        <v>2713163.8115248196</v>
      </c>
      <c r="S38" s="92">
        <f t="shared" si="1"/>
        <v>0.26927269769848716</v>
      </c>
      <c r="T38" s="91">
        <f t="shared" si="1"/>
        <v>3461334.6983390795</v>
      </c>
      <c r="U38" s="92">
        <f t="shared" si="1"/>
        <v>0.34352622864128785</v>
      </c>
      <c r="V38" s="91">
        <f t="shared" si="1"/>
        <v>4220003.235053339</v>
      </c>
      <c r="W38" s="92">
        <f t="shared" si="1"/>
        <v>0.41882161724710909</v>
      </c>
      <c r="X38" s="91">
        <f t="shared" si="1"/>
        <v>4872295.530867599</v>
      </c>
      <c r="Y38" s="92">
        <f t="shared" si="1"/>
        <v>0.4835595093846029</v>
      </c>
      <c r="Z38" s="91">
        <f t="shared" si="1"/>
        <v>5028844.0633818591</v>
      </c>
      <c r="AA38" s="92">
        <f t="shared" si="1"/>
        <v>0.49909644286860183</v>
      </c>
      <c r="AB38" s="91">
        <f t="shared" si="1"/>
        <v>5185392.5958961193</v>
      </c>
      <c r="AC38" s="93">
        <f t="shared" si="1"/>
        <v>0.51463337635260076</v>
      </c>
      <c r="AD38" s="91">
        <f t="shared" si="1"/>
        <v>5354273.9657853795</v>
      </c>
      <c r="AE38" s="93">
        <f t="shared" si="1"/>
        <v>0.53139430389701603</v>
      </c>
      <c r="AF38" s="91">
        <f t="shared" ref="AF38" si="2">AF37+AD38</f>
        <v>5517069.4006746393</v>
      </c>
      <c r="AG38" s="92">
        <f t="shared" ref="AG38" si="3">AG37+AE38</f>
        <v>0.54755122215584873</v>
      </c>
      <c r="AH38" s="91">
        <f t="shared" ref="AH38" si="4">AH37+AF38</f>
        <v>5679864.835563899</v>
      </c>
      <c r="AI38" s="92">
        <f t="shared" ref="AI38" si="5">AI37+AG38</f>
        <v>0.56370814041468142</v>
      </c>
      <c r="AJ38" s="91">
        <f t="shared" ref="AJ38" si="6">AJ37+AH38</f>
        <v>5864943.2638781592</v>
      </c>
      <c r="AK38" s="92">
        <f t="shared" ref="AK38" si="7">AK37+AI38</f>
        <v>0.58207657341024333</v>
      </c>
      <c r="AL38" s="91">
        <f t="shared" ref="AL38" si="8">AL37+AJ38</f>
        <v>6461588.4865424195</v>
      </c>
      <c r="AM38" s="92">
        <f t="shared" ref="AM38" si="9">AM37+AK38</f>
        <v>0.64129167424318112</v>
      </c>
      <c r="AN38" s="91">
        <f t="shared" ref="AN38" si="10">AN37+AL38</f>
        <v>7204286.2132566795</v>
      </c>
      <c r="AO38" s="92">
        <f t="shared" ref="AO38" si="11">AO37+AM38</f>
        <v>0.71500201181932899</v>
      </c>
      <c r="AP38" s="91">
        <f t="shared" ref="AP38" si="12">AP37+AN38</f>
        <v>7578280.7696542731</v>
      </c>
      <c r="AQ38" s="92">
        <f t="shared" ref="AQ38" si="13">AQ37+AO38</f>
        <v>0.75211975705017486</v>
      </c>
      <c r="AR38" s="91">
        <f t="shared" ref="AR38" si="14">AR37+AP38</f>
        <v>8383976.860951866</v>
      </c>
      <c r="AS38" s="92">
        <f t="shared" ref="AS38" si="15">AS37+AQ38</f>
        <v>0.83208247773341326</v>
      </c>
      <c r="AT38" s="91">
        <f t="shared" ref="AT38" si="16">AT37+AR38</f>
        <v>9206950.03004946</v>
      </c>
      <c r="AU38" s="92">
        <f t="shared" ref="AU38" si="17">AU37+AS38</f>
        <v>0.91375989228356491</v>
      </c>
      <c r="AV38" s="91">
        <f t="shared" ref="AV38" si="18">AV37+AT38</f>
        <v>9642440.4196637198</v>
      </c>
      <c r="AW38" s="92">
        <f t="shared" ref="AW38" si="19">AW37+AU38</f>
        <v>0.95698089926260643</v>
      </c>
      <c r="AX38" s="91">
        <f t="shared" ref="AX38" si="20">AX37+AV38</f>
        <v>10026873.50780298</v>
      </c>
      <c r="AY38" s="92">
        <f t="shared" ref="AY38" si="21">AY37+AW38</f>
        <v>0.99513463487123566</v>
      </c>
      <c r="AZ38" s="91">
        <f t="shared" ref="AZ38" si="22">AZ37+AX38</f>
        <v>10075896.422900001</v>
      </c>
      <c r="BA38" s="93">
        <f>BA37+AY38</f>
        <v>1.0000000000000002</v>
      </c>
    </row>
    <row r="41" spans="2:53">
      <c r="B41" s="94"/>
    </row>
    <row r="42" spans="2:53">
      <c r="B42" s="65"/>
    </row>
    <row r="43" spans="2:53">
      <c r="B43" s="65"/>
    </row>
    <row r="44" spans="2:53">
      <c r="B44" s="65"/>
    </row>
    <row r="47" spans="2:53">
      <c r="B47" s="95"/>
    </row>
    <row r="48" spans="2:53">
      <c r="C48" s="64"/>
      <c r="D48" s="64"/>
      <c r="E48" s="64"/>
      <c r="F48" s="64"/>
      <c r="H48" s="64"/>
      <c r="R48" s="64"/>
      <c r="T48" s="64"/>
      <c r="AD48" s="64"/>
      <c r="AF48" s="64"/>
      <c r="AP48" s="64"/>
      <c r="AR48" s="64"/>
    </row>
  </sheetData>
  <mergeCells count="34">
    <mergeCell ref="B6:F6"/>
    <mergeCell ref="B7:F7"/>
    <mergeCell ref="B10:B11"/>
    <mergeCell ref="D10:E10"/>
    <mergeCell ref="F10:G10"/>
    <mergeCell ref="Z10:AA10"/>
    <mergeCell ref="AB10:AC10"/>
    <mergeCell ref="B36:AC36"/>
    <mergeCell ref="B37:C37"/>
    <mergeCell ref="B38:C38"/>
    <mergeCell ref="L10:M10"/>
    <mergeCell ref="N10:O10"/>
    <mergeCell ref="P10:Q10"/>
    <mergeCell ref="R10:S10"/>
    <mergeCell ref="T10:U10"/>
    <mergeCell ref="V10:W10"/>
    <mergeCell ref="H10:I10"/>
    <mergeCell ref="J10:K10"/>
    <mergeCell ref="B3:BA3"/>
    <mergeCell ref="B4:BA4"/>
    <mergeCell ref="AD5:BA8"/>
    <mergeCell ref="AP10:AQ10"/>
    <mergeCell ref="AR10:AS10"/>
    <mergeCell ref="AT10:AU10"/>
    <mergeCell ref="AV10:AW10"/>
    <mergeCell ref="AX10:AY10"/>
    <mergeCell ref="AZ10:BA10"/>
    <mergeCell ref="AD10:AE10"/>
    <mergeCell ref="AF10:AG10"/>
    <mergeCell ref="AH10:AI10"/>
    <mergeCell ref="AJ10:AK10"/>
    <mergeCell ref="AL10:AM10"/>
    <mergeCell ref="AN10:AO10"/>
    <mergeCell ref="X10:Y10"/>
  </mergeCells>
  <pageMargins left="0.51181102362204722" right="0.51181102362204722" top="0.78740157480314965" bottom="0.78740157480314965" header="0.31496062992125984" footer="0.31496062992125984"/>
  <pageSetup paperSize="9" scale="35" orientation="landscape" r:id="rId1"/>
  <colBreaks count="1" manualBreakCount="1">
    <brk id="29" max="39"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4F32-53EC-4C3F-91FE-7205066464A6}">
  <dimension ref="A1:E32"/>
  <sheetViews>
    <sheetView view="pageBreakPreview" zoomScaleNormal="100" zoomScaleSheetLayoutView="100" workbookViewId="0">
      <selection activeCell="G29" sqref="G29"/>
    </sheetView>
  </sheetViews>
  <sheetFormatPr defaultRowHeight="15"/>
  <cols>
    <col min="2" max="2" width="53.42578125" customWidth="1"/>
  </cols>
  <sheetData>
    <row r="1" spans="1:5" ht="15.75">
      <c r="A1" s="172" t="s">
        <v>1720</v>
      </c>
      <c r="B1" s="172"/>
      <c r="C1" s="172"/>
      <c r="D1" s="172"/>
      <c r="E1" s="172"/>
    </row>
    <row r="2" spans="1:5" ht="15.75">
      <c r="A2" s="37"/>
      <c r="B2" s="37"/>
      <c r="C2" s="37"/>
      <c r="D2" s="37"/>
      <c r="E2" s="37"/>
    </row>
    <row r="3" spans="1:5" ht="15.75">
      <c r="A3" s="38"/>
      <c r="B3" s="38"/>
      <c r="C3" s="38"/>
      <c r="D3" s="38"/>
      <c r="E3" s="39"/>
    </row>
    <row r="4" spans="1:5">
      <c r="A4" s="40" t="s">
        <v>1721</v>
      </c>
      <c r="B4" s="173" t="s">
        <v>1743</v>
      </c>
      <c r="C4" s="173"/>
      <c r="D4" s="173"/>
      <c r="E4" s="41"/>
    </row>
    <row r="5" spans="1:5">
      <c r="A5" s="42"/>
      <c r="B5" s="43"/>
      <c r="C5" s="44"/>
      <c r="D5" s="45"/>
      <c r="E5" s="41"/>
    </row>
    <row r="6" spans="1:5">
      <c r="A6" s="167" t="s">
        <v>1722</v>
      </c>
      <c r="B6" s="167"/>
      <c r="C6" s="167"/>
      <c r="D6" s="167"/>
      <c r="E6" s="41"/>
    </row>
    <row r="7" spans="1:5">
      <c r="A7" s="46"/>
      <c r="B7" s="174" t="s">
        <v>1723</v>
      </c>
      <c r="C7" s="174"/>
      <c r="D7" s="174"/>
      <c r="E7" s="41"/>
    </row>
    <row r="8" spans="1:5">
      <c r="A8" s="46"/>
      <c r="B8" s="46"/>
      <c r="C8" s="47"/>
      <c r="D8" s="48"/>
      <c r="E8" s="41"/>
    </row>
    <row r="9" spans="1:5">
      <c r="A9" s="167" t="s">
        <v>1724</v>
      </c>
      <c r="B9" s="167"/>
      <c r="C9" s="167"/>
      <c r="D9" s="167"/>
      <c r="E9" s="46"/>
    </row>
    <row r="10" spans="1:5">
      <c r="A10" s="46"/>
      <c r="B10" s="174" t="s">
        <v>1725</v>
      </c>
      <c r="C10" s="174"/>
      <c r="D10" s="174"/>
      <c r="E10" s="49"/>
    </row>
    <row r="11" spans="1:5">
      <c r="A11" s="46"/>
      <c r="B11" s="50"/>
      <c r="C11" s="50"/>
      <c r="D11" s="50"/>
      <c r="E11" s="46"/>
    </row>
    <row r="12" spans="1:5">
      <c r="A12" s="48" t="s">
        <v>1726</v>
      </c>
      <c r="B12" s="48"/>
      <c r="C12" s="48"/>
      <c r="D12" s="48"/>
      <c r="E12" s="48"/>
    </row>
    <row r="13" spans="1:5">
      <c r="A13" s="49"/>
      <c r="B13" s="49"/>
      <c r="C13" s="51"/>
      <c r="D13" s="51"/>
      <c r="E13" s="46"/>
    </row>
    <row r="14" spans="1:5">
      <c r="A14" s="52"/>
      <c r="B14" s="53" t="s">
        <v>1727</v>
      </c>
      <c r="C14" s="54">
        <v>4.66</v>
      </c>
      <c r="D14" s="55" t="s">
        <v>1728</v>
      </c>
      <c r="E14" s="49"/>
    </row>
    <row r="15" spans="1:5">
      <c r="A15" s="52"/>
      <c r="B15" s="53" t="s">
        <v>1729</v>
      </c>
      <c r="C15" s="54">
        <v>1</v>
      </c>
      <c r="D15" s="55" t="s">
        <v>1728</v>
      </c>
      <c r="E15" s="46"/>
    </row>
    <row r="16" spans="1:5">
      <c r="A16" s="52"/>
      <c r="B16" s="53" t="s">
        <v>1730</v>
      </c>
      <c r="C16" s="54">
        <v>1</v>
      </c>
      <c r="D16" s="55" t="s">
        <v>1728</v>
      </c>
      <c r="E16" s="50"/>
    </row>
    <row r="17" spans="1:5">
      <c r="A17" s="52"/>
      <c r="B17" s="53" t="s">
        <v>1731</v>
      </c>
      <c r="C17" s="54">
        <v>1</v>
      </c>
      <c r="D17" s="55" t="s">
        <v>1728</v>
      </c>
      <c r="E17" s="46"/>
    </row>
    <row r="18" spans="1:5">
      <c r="A18" s="46"/>
      <c r="B18" s="56"/>
      <c r="C18" s="57"/>
      <c r="D18" s="55"/>
      <c r="E18" s="49"/>
    </row>
    <row r="19" spans="1:5">
      <c r="A19" s="52"/>
      <c r="B19" s="53" t="s">
        <v>1732</v>
      </c>
      <c r="C19" s="54">
        <v>6</v>
      </c>
      <c r="D19" s="55" t="s">
        <v>1728</v>
      </c>
      <c r="E19" s="46"/>
    </row>
    <row r="20" spans="1:5">
      <c r="A20" s="46"/>
      <c r="B20" s="46"/>
      <c r="C20" s="50"/>
      <c r="D20" s="50"/>
      <c r="E20" s="46"/>
    </row>
    <row r="21" spans="1:5">
      <c r="A21" s="167" t="s">
        <v>1733</v>
      </c>
      <c r="B21" s="167"/>
      <c r="C21" s="167"/>
      <c r="D21" s="167"/>
      <c r="E21" s="46"/>
    </row>
    <row r="22" spans="1:5">
      <c r="A22" s="49"/>
      <c r="B22" s="49"/>
      <c r="C22" s="51"/>
      <c r="D22" s="51"/>
      <c r="E22" s="46"/>
    </row>
    <row r="23" spans="1:5">
      <c r="A23" s="52"/>
      <c r="B23" s="58" t="s">
        <v>1734</v>
      </c>
      <c r="C23" s="59">
        <f>C24+C25+C26+C27</f>
        <v>8.65</v>
      </c>
      <c r="D23" s="60" t="s">
        <v>1728</v>
      </c>
      <c r="E23" s="46"/>
    </row>
    <row r="24" spans="1:5">
      <c r="A24" s="46"/>
      <c r="B24" s="61" t="s">
        <v>1735</v>
      </c>
      <c r="C24" s="54">
        <v>5</v>
      </c>
      <c r="D24" s="55" t="s">
        <v>1728</v>
      </c>
      <c r="E24" s="46"/>
    </row>
    <row r="25" spans="1:5">
      <c r="A25" s="46"/>
      <c r="B25" s="61" t="s">
        <v>1736</v>
      </c>
      <c r="C25" s="57">
        <v>3</v>
      </c>
      <c r="D25" s="57" t="s">
        <v>1728</v>
      </c>
      <c r="E25" s="46"/>
    </row>
    <row r="26" spans="1:5">
      <c r="A26" s="46"/>
      <c r="B26" s="61" t="s">
        <v>1737</v>
      </c>
      <c r="C26" s="57">
        <v>0.65</v>
      </c>
      <c r="D26" s="57" t="s">
        <v>1728</v>
      </c>
      <c r="E26" s="46"/>
    </row>
    <row r="27" spans="1:5">
      <c r="A27" s="46"/>
      <c r="B27" s="61" t="s">
        <v>1738</v>
      </c>
      <c r="C27" s="57">
        <f>IF(B7="Com Desoneração",4.5,0)</f>
        <v>0</v>
      </c>
      <c r="D27" s="55" t="s">
        <v>1728</v>
      </c>
      <c r="E27" s="49"/>
    </row>
    <row r="28" spans="1:5">
      <c r="A28" s="46"/>
      <c r="B28" s="46"/>
      <c r="C28" s="50"/>
      <c r="D28" s="50"/>
      <c r="E28" s="46"/>
    </row>
    <row r="29" spans="1:5">
      <c r="A29" s="167" t="s">
        <v>1739</v>
      </c>
      <c r="B29" s="167"/>
      <c r="C29" s="167"/>
      <c r="D29" s="167"/>
      <c r="E29" s="46"/>
    </row>
    <row r="30" spans="1:5">
      <c r="A30" s="49"/>
      <c r="B30" s="49"/>
      <c r="C30" s="51"/>
      <c r="D30" s="62"/>
      <c r="E30" s="46"/>
    </row>
    <row r="31" spans="1:5">
      <c r="A31" s="52" t="s">
        <v>1740</v>
      </c>
      <c r="B31" s="50" t="s">
        <v>1741</v>
      </c>
      <c r="C31" s="168">
        <f>ROUND((((1+($C$14/100)+($C$16/100)+($C$15/100))*(1+($C$17/100))*(1+($C$19/100)))/(1-$C$23/100)-1),4)</f>
        <v>0.25</v>
      </c>
      <c r="D31" s="169"/>
      <c r="E31" s="46"/>
    </row>
    <row r="32" spans="1:5">
      <c r="A32" s="46"/>
      <c r="B32" s="50" t="s">
        <v>1742</v>
      </c>
      <c r="C32" s="170"/>
      <c r="D32" s="171"/>
      <c r="E32" s="46"/>
    </row>
  </sheetData>
  <protectedRanges>
    <protectedRange sqref="C14:C17" name="Intervalo1"/>
    <protectedRange sqref="C18:C19 C24:C27" name="Intervalo2"/>
  </protectedRanges>
  <mergeCells count="9">
    <mergeCell ref="A21:D21"/>
    <mergeCell ref="A29:D29"/>
    <mergeCell ref="C31:D32"/>
    <mergeCell ref="A1:E1"/>
    <mergeCell ref="B4:D4"/>
    <mergeCell ref="A6:D6"/>
    <mergeCell ref="B7:D7"/>
    <mergeCell ref="A9:D9"/>
    <mergeCell ref="B10:D10"/>
  </mergeCells>
  <dataValidations count="2">
    <dataValidation type="list" allowBlank="1" showInputMessage="1" showErrorMessage="1" sqref="B7:D7" xr:uid="{47594426-ABAD-46F3-9B6B-D3838C020F11}">
      <formula1>"Com Desoneração, Sem Desoneração"</formula1>
    </dataValidation>
    <dataValidation type="list" allowBlank="1" showInputMessage="1" showErrorMessage="1" sqref="B10:D10" xr:uid="{313BFBD5-7CC4-4008-A27E-236469DB725E}">
      <formula1>$F$9:$F$14</formula1>
    </dataValidation>
  </dataValidations>
  <pageMargins left="0.511811024" right="0.511811024" top="0.78740157499999996" bottom="0.78740157499999996" header="0.31496062000000002" footer="0.31496062000000002"/>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CB74F-E3E6-4A1C-9114-187E1071F6C4}">
  <dimension ref="A1:G2560"/>
  <sheetViews>
    <sheetView tabSelected="1" view="pageBreakPreview" topLeftCell="A15" zoomScale="60" zoomScaleNormal="100" workbookViewId="0">
      <selection activeCell="X44" sqref="X44"/>
    </sheetView>
  </sheetViews>
  <sheetFormatPr defaultRowHeight="15"/>
  <cols>
    <col min="1" max="1" width="8.28515625" customWidth="1"/>
    <col min="2" max="2" width="36.7109375" customWidth="1"/>
    <col min="3" max="3" width="12.42578125" customWidth="1"/>
    <col min="4" max="4" width="5" customWidth="1"/>
    <col min="5" max="6" width="10" customWidth="1"/>
    <col min="7" max="7" width="10.85546875" bestFit="1" customWidth="1"/>
  </cols>
  <sheetData>
    <row r="1" spans="1:7">
      <c r="A1" s="183" t="s">
        <v>1755</v>
      </c>
      <c r="B1" s="184"/>
      <c r="C1" s="184"/>
      <c r="D1" s="184"/>
      <c r="E1" s="184"/>
      <c r="F1" s="184"/>
      <c r="G1" s="185"/>
    </row>
    <row r="2" spans="1:7">
      <c r="A2" s="186"/>
      <c r="B2" s="187"/>
      <c r="C2" s="187"/>
      <c r="D2" s="187"/>
      <c r="E2" s="187"/>
      <c r="F2" s="187"/>
      <c r="G2" s="188"/>
    </row>
    <row r="3" spans="1:7" ht="15.75" thickBot="1">
      <c r="A3" s="189"/>
      <c r="B3" s="190"/>
      <c r="C3" s="190"/>
      <c r="D3" s="190"/>
      <c r="E3" s="190"/>
      <c r="F3" s="190"/>
      <c r="G3" s="191"/>
    </row>
    <row r="4" spans="1:7">
      <c r="A4" s="108"/>
      <c r="B4" s="109"/>
      <c r="C4" s="109"/>
      <c r="D4" s="110"/>
      <c r="E4" s="111"/>
      <c r="F4" s="111"/>
      <c r="G4" s="112"/>
    </row>
    <row r="5" spans="1:7">
      <c r="A5" s="113" t="s">
        <v>1756</v>
      </c>
      <c r="B5" s="114"/>
      <c r="C5" s="114"/>
      <c r="D5" s="115"/>
      <c r="E5" s="116"/>
      <c r="F5" s="117" t="s">
        <v>1757</v>
      </c>
      <c r="G5" s="118">
        <v>0.25</v>
      </c>
    </row>
    <row r="6" spans="1:7" ht="15.75" thickBot="1">
      <c r="A6" s="113" t="s">
        <v>1758</v>
      </c>
      <c r="B6" s="114"/>
      <c r="C6" s="114"/>
      <c r="D6" s="115"/>
      <c r="E6" s="116"/>
      <c r="F6" s="117"/>
      <c r="G6" s="119"/>
    </row>
    <row r="7" spans="1:7" ht="15.75" thickBot="1">
      <c r="A7" s="113" t="s">
        <v>1759</v>
      </c>
      <c r="B7" s="114"/>
      <c r="C7" s="192" t="s">
        <v>1</v>
      </c>
      <c r="D7" s="193"/>
      <c r="E7" s="193"/>
      <c r="F7" s="193"/>
      <c r="G7" s="194"/>
    </row>
    <row r="8" spans="1:7">
      <c r="A8" s="113" t="s">
        <v>1760</v>
      </c>
      <c r="B8" s="114"/>
      <c r="C8" s="195" t="s">
        <v>1761</v>
      </c>
      <c r="D8" s="196"/>
      <c r="E8" s="120" t="s">
        <v>1762</v>
      </c>
      <c r="F8" s="197" t="s">
        <v>1763</v>
      </c>
      <c r="G8" s="198"/>
    </row>
    <row r="9" spans="1:7">
      <c r="A9" s="113"/>
      <c r="B9" s="121"/>
      <c r="C9" s="199" t="s">
        <v>1764</v>
      </c>
      <c r="D9" s="200"/>
      <c r="E9" s="122">
        <v>196</v>
      </c>
      <c r="F9" s="201" t="s">
        <v>1763</v>
      </c>
      <c r="G9" s="202"/>
    </row>
    <row r="10" spans="1:7" ht="15.75" thickBot="1">
      <c r="A10" s="113"/>
      <c r="B10" s="121"/>
      <c r="C10" s="180" t="s">
        <v>1765</v>
      </c>
      <c r="D10" s="181"/>
      <c r="E10" s="123" t="s">
        <v>1765</v>
      </c>
      <c r="F10" s="124"/>
      <c r="G10" s="125"/>
    </row>
    <row r="11" spans="1:7" ht="15.75" thickBot="1">
      <c r="A11" s="126"/>
      <c r="B11" s="127"/>
      <c r="C11" s="127"/>
      <c r="D11" s="128"/>
      <c r="E11" s="129"/>
      <c r="F11" s="130"/>
      <c r="G11" s="131"/>
    </row>
    <row r="12" spans="1:7">
      <c r="A12" s="132"/>
      <c r="B12" s="182" t="s">
        <v>1766</v>
      </c>
      <c r="C12" s="182"/>
      <c r="D12" s="182"/>
      <c r="E12" s="182"/>
      <c r="F12" s="182"/>
      <c r="G12" s="182"/>
    </row>
    <row r="13" spans="1:7">
      <c r="A13" s="179" t="s">
        <v>1767</v>
      </c>
      <c r="B13" s="179"/>
      <c r="C13" s="179"/>
      <c r="D13" s="179"/>
      <c r="E13" s="179"/>
      <c r="F13" s="179"/>
      <c r="G13" s="179"/>
    </row>
    <row r="14" spans="1:7" ht="16.5">
      <c r="A14" s="175" t="s">
        <v>1768</v>
      </c>
      <c r="B14" s="175"/>
      <c r="C14" s="133" t="s">
        <v>1769</v>
      </c>
      <c r="D14" s="133" t="s">
        <v>1770</v>
      </c>
      <c r="E14" s="133" t="s">
        <v>1771</v>
      </c>
      <c r="F14" s="133" t="s">
        <v>1772</v>
      </c>
      <c r="G14" s="133" t="s">
        <v>1773</v>
      </c>
    </row>
    <row r="15" spans="1:7" ht="16.5">
      <c r="A15" s="134" t="s">
        <v>1774</v>
      </c>
      <c r="B15" s="135" t="s">
        <v>1775</v>
      </c>
      <c r="C15" s="134" t="s">
        <v>1761</v>
      </c>
      <c r="D15" s="134" t="s">
        <v>1776</v>
      </c>
      <c r="E15" s="136">
        <v>0.02</v>
      </c>
      <c r="F15" s="137">
        <v>83.34</v>
      </c>
      <c r="G15" s="137">
        <v>1.68</v>
      </c>
    </row>
    <row r="16" spans="1:7" ht="24.75">
      <c r="A16" s="134" t="s">
        <v>1777</v>
      </c>
      <c r="B16" s="135" t="s">
        <v>1778</v>
      </c>
      <c r="C16" s="134" t="s">
        <v>1761</v>
      </c>
      <c r="D16" s="134" t="s">
        <v>1779</v>
      </c>
      <c r="E16" s="136">
        <v>1</v>
      </c>
      <c r="F16" s="137">
        <v>245</v>
      </c>
      <c r="G16" s="137">
        <v>247.45</v>
      </c>
    </row>
    <row r="17" spans="1:7" ht="24.75">
      <c r="A17" s="134" t="s">
        <v>1780</v>
      </c>
      <c r="B17" s="135" t="s">
        <v>1781</v>
      </c>
      <c r="C17" s="134" t="s">
        <v>1761</v>
      </c>
      <c r="D17" s="134" t="s">
        <v>1779</v>
      </c>
      <c r="E17" s="136">
        <v>1</v>
      </c>
      <c r="F17" s="137">
        <v>676.28</v>
      </c>
      <c r="G17" s="137">
        <v>683.04</v>
      </c>
    </row>
    <row r="18" spans="1:7" ht="16.5">
      <c r="A18" s="134" t="s">
        <v>1782</v>
      </c>
      <c r="B18" s="135" t="s">
        <v>1783</v>
      </c>
      <c r="C18" s="134" t="s">
        <v>1761</v>
      </c>
      <c r="D18" s="134" t="s">
        <v>1784</v>
      </c>
      <c r="E18" s="136">
        <v>1</v>
      </c>
      <c r="F18" s="137">
        <v>22.53</v>
      </c>
      <c r="G18" s="137">
        <v>22.75</v>
      </c>
    </row>
    <row r="19" spans="1:7" ht="24.75">
      <c r="A19" s="134" t="s">
        <v>1785</v>
      </c>
      <c r="B19" s="135" t="s">
        <v>1786</v>
      </c>
      <c r="C19" s="134" t="s">
        <v>1761</v>
      </c>
      <c r="D19" s="134" t="s">
        <v>1787</v>
      </c>
      <c r="E19" s="136">
        <v>8</v>
      </c>
      <c r="F19" s="137">
        <v>3.54</v>
      </c>
      <c r="G19" s="137">
        <v>28.6</v>
      </c>
    </row>
    <row r="20" spans="1:7" ht="24.75">
      <c r="A20" s="134" t="s">
        <v>1788</v>
      </c>
      <c r="B20" s="135" t="s">
        <v>1789</v>
      </c>
      <c r="C20" s="134" t="s">
        <v>1761</v>
      </c>
      <c r="D20" s="134" t="s">
        <v>1787</v>
      </c>
      <c r="E20" s="136">
        <v>30</v>
      </c>
      <c r="F20" s="137">
        <v>32.28</v>
      </c>
      <c r="G20" s="137">
        <v>978.08</v>
      </c>
    </row>
    <row r="21" spans="1:7" ht="16.5">
      <c r="A21" s="134" t="s">
        <v>1790</v>
      </c>
      <c r="B21" s="135" t="s">
        <v>1791</v>
      </c>
      <c r="C21" s="134" t="s">
        <v>1761</v>
      </c>
      <c r="D21" s="134" t="s">
        <v>1787</v>
      </c>
      <c r="E21" s="136">
        <v>5</v>
      </c>
      <c r="F21" s="137">
        <v>36.1</v>
      </c>
      <c r="G21" s="137">
        <v>182.3</v>
      </c>
    </row>
    <row r="22" spans="1:7" ht="16.5">
      <c r="A22" s="134" t="s">
        <v>1790</v>
      </c>
      <c r="B22" s="135" t="s">
        <v>1791</v>
      </c>
      <c r="C22" s="134" t="s">
        <v>1761</v>
      </c>
      <c r="D22" s="134" t="s">
        <v>1787</v>
      </c>
      <c r="E22" s="136">
        <v>5</v>
      </c>
      <c r="F22" s="137">
        <v>36.1</v>
      </c>
      <c r="G22" s="137">
        <v>182.3</v>
      </c>
    </row>
    <row r="23" spans="1:7">
      <c r="A23" s="138"/>
      <c r="B23" s="138"/>
      <c r="C23" s="138"/>
      <c r="D23" s="138"/>
      <c r="E23" s="176" t="s">
        <v>1792</v>
      </c>
      <c r="F23" s="176"/>
      <c r="G23" s="139">
        <v>2326.1999999999998</v>
      </c>
    </row>
    <row r="24" spans="1:7" ht="16.5">
      <c r="A24" s="175" t="s">
        <v>1793</v>
      </c>
      <c r="B24" s="175"/>
      <c r="C24" s="133" t="s">
        <v>1769</v>
      </c>
      <c r="D24" s="133" t="s">
        <v>1770</v>
      </c>
      <c r="E24" s="133" t="s">
        <v>1771</v>
      </c>
      <c r="F24" s="133" t="s">
        <v>1772</v>
      </c>
      <c r="G24" s="133" t="s">
        <v>1773</v>
      </c>
    </row>
    <row r="25" spans="1:7" ht="16.5">
      <c r="A25" s="134" t="s">
        <v>1794</v>
      </c>
      <c r="B25" s="135" t="s">
        <v>1795</v>
      </c>
      <c r="C25" s="134" t="s">
        <v>1761</v>
      </c>
      <c r="D25" s="134" t="s">
        <v>1796</v>
      </c>
      <c r="E25" s="136">
        <v>4</v>
      </c>
      <c r="F25" s="137">
        <v>26.66</v>
      </c>
      <c r="G25" s="137">
        <v>107.7</v>
      </c>
    </row>
    <row r="26" spans="1:7" ht="16.5">
      <c r="A26" s="134" t="s">
        <v>1797</v>
      </c>
      <c r="B26" s="135" t="s">
        <v>1798</v>
      </c>
      <c r="C26" s="134" t="s">
        <v>1761</v>
      </c>
      <c r="D26" s="134" t="s">
        <v>1796</v>
      </c>
      <c r="E26" s="136">
        <v>8</v>
      </c>
      <c r="F26" s="137">
        <v>30.88</v>
      </c>
      <c r="G26" s="137">
        <v>249.51</v>
      </c>
    </row>
    <row r="27" spans="1:7" ht="16.5">
      <c r="A27" s="134" t="s">
        <v>1799</v>
      </c>
      <c r="B27" s="135" t="s">
        <v>1800</v>
      </c>
      <c r="C27" s="134" t="s">
        <v>1761</v>
      </c>
      <c r="D27" s="134" t="s">
        <v>1796</v>
      </c>
      <c r="E27" s="136">
        <v>8</v>
      </c>
      <c r="F27" s="137">
        <v>32.549999999999997</v>
      </c>
      <c r="G27" s="137">
        <v>263</v>
      </c>
    </row>
    <row r="28" spans="1:7" ht="16.5">
      <c r="A28" s="134" t="s">
        <v>1801</v>
      </c>
      <c r="B28" s="135" t="s">
        <v>1802</v>
      </c>
      <c r="C28" s="134" t="s">
        <v>1761</v>
      </c>
      <c r="D28" s="134" t="s">
        <v>1796</v>
      </c>
      <c r="E28" s="136">
        <v>8.1199999999999992</v>
      </c>
      <c r="F28" s="137">
        <v>25.19</v>
      </c>
      <c r="G28" s="137">
        <v>206.58</v>
      </c>
    </row>
    <row r="29" spans="1:7">
      <c r="A29" s="138"/>
      <c r="B29" s="138"/>
      <c r="C29" s="138"/>
      <c r="D29" s="138"/>
      <c r="E29" s="176" t="s">
        <v>1803</v>
      </c>
      <c r="F29" s="176"/>
      <c r="G29" s="139">
        <v>826.79</v>
      </c>
    </row>
    <row r="30" spans="1:7" ht="16.5">
      <c r="A30" s="175" t="s">
        <v>14</v>
      </c>
      <c r="B30" s="175"/>
      <c r="C30" s="133" t="s">
        <v>1769</v>
      </c>
      <c r="D30" s="133" t="s">
        <v>1770</v>
      </c>
      <c r="E30" s="133" t="s">
        <v>1771</v>
      </c>
      <c r="F30" s="133" t="s">
        <v>1772</v>
      </c>
      <c r="G30" s="133" t="s">
        <v>1773</v>
      </c>
    </row>
    <row r="31" spans="1:7" ht="24.75">
      <c r="A31" s="134" t="s">
        <v>1804</v>
      </c>
      <c r="B31" s="135" t="s">
        <v>1805</v>
      </c>
      <c r="C31" s="134" t="s">
        <v>1761</v>
      </c>
      <c r="D31" s="134" t="s">
        <v>1787</v>
      </c>
      <c r="E31" s="136">
        <v>17</v>
      </c>
      <c r="F31" s="137">
        <v>16.09</v>
      </c>
      <c r="G31" s="137">
        <v>276.26</v>
      </c>
    </row>
    <row r="32" spans="1:7">
      <c r="A32" s="138"/>
      <c r="B32" s="138"/>
      <c r="C32" s="138"/>
      <c r="D32" s="138"/>
      <c r="E32" s="176" t="s">
        <v>1806</v>
      </c>
      <c r="F32" s="176"/>
      <c r="G32" s="139">
        <v>276.26</v>
      </c>
    </row>
    <row r="33" spans="1:7">
      <c r="A33" s="138"/>
      <c r="B33" s="138"/>
      <c r="C33" s="138"/>
      <c r="D33" s="138"/>
      <c r="E33" s="177" t="s">
        <v>1807</v>
      </c>
      <c r="F33" s="177"/>
      <c r="G33" s="140">
        <v>3429.25</v>
      </c>
    </row>
    <row r="34" spans="1:7">
      <c r="A34" s="138"/>
      <c r="B34" s="138"/>
      <c r="C34" s="138"/>
      <c r="D34" s="138"/>
      <c r="E34" s="178"/>
      <c r="F34" s="178"/>
      <c r="G34" s="178"/>
    </row>
    <row r="35" spans="1:7">
      <c r="A35" s="179" t="s">
        <v>1808</v>
      </c>
      <c r="B35" s="179"/>
      <c r="C35" s="179"/>
      <c r="D35" s="179"/>
      <c r="E35" s="179"/>
      <c r="F35" s="179"/>
      <c r="G35" s="179"/>
    </row>
    <row r="36" spans="1:7" ht="16.5">
      <c r="A36" s="175" t="s">
        <v>1793</v>
      </c>
      <c r="B36" s="175"/>
      <c r="C36" s="133" t="s">
        <v>1769</v>
      </c>
      <c r="D36" s="133" t="s">
        <v>1770</v>
      </c>
      <c r="E36" s="133" t="s">
        <v>1771</v>
      </c>
      <c r="F36" s="133" t="s">
        <v>1772</v>
      </c>
      <c r="G36" s="133" t="s">
        <v>1773</v>
      </c>
    </row>
    <row r="37" spans="1:7">
      <c r="A37" s="134" t="s">
        <v>1809</v>
      </c>
      <c r="B37" s="135" t="s">
        <v>1810</v>
      </c>
      <c r="C37" s="134" t="s">
        <v>1761</v>
      </c>
      <c r="D37" s="134" t="s">
        <v>1811</v>
      </c>
      <c r="E37" s="136">
        <v>12</v>
      </c>
      <c r="F37" s="137">
        <v>4678.8</v>
      </c>
      <c r="G37" s="137">
        <v>56145.599999999999</v>
      </c>
    </row>
    <row r="38" spans="1:7" ht="16.5">
      <c r="A38" s="134" t="s">
        <v>1812</v>
      </c>
      <c r="B38" s="135" t="s">
        <v>1813</v>
      </c>
      <c r="C38" s="134" t="s">
        <v>1761</v>
      </c>
      <c r="D38" s="134" t="s">
        <v>1811</v>
      </c>
      <c r="E38" s="136">
        <v>12</v>
      </c>
      <c r="F38" s="137">
        <v>6867.64</v>
      </c>
      <c r="G38" s="137">
        <v>82411.679999999993</v>
      </c>
    </row>
    <row r="39" spans="1:7" ht="16.5">
      <c r="A39" s="134" t="s">
        <v>1814</v>
      </c>
      <c r="B39" s="135" t="s">
        <v>1815</v>
      </c>
      <c r="C39" s="134" t="s">
        <v>1761</v>
      </c>
      <c r="D39" s="134" t="s">
        <v>1811</v>
      </c>
      <c r="E39" s="136">
        <v>6</v>
      </c>
      <c r="F39" s="137">
        <v>22998.2</v>
      </c>
      <c r="G39" s="137">
        <v>137989.20000000001</v>
      </c>
    </row>
    <row r="40" spans="1:7">
      <c r="A40" s="134" t="s">
        <v>1816</v>
      </c>
      <c r="B40" s="135" t="s">
        <v>1817</v>
      </c>
      <c r="C40" s="134" t="s">
        <v>1761</v>
      </c>
      <c r="D40" s="134" t="s">
        <v>1811</v>
      </c>
      <c r="E40" s="136">
        <v>12</v>
      </c>
      <c r="F40" s="137">
        <v>10859.75</v>
      </c>
      <c r="G40" s="137">
        <v>130317</v>
      </c>
    </row>
    <row r="41" spans="1:7">
      <c r="A41" s="134" t="s">
        <v>1818</v>
      </c>
      <c r="B41" s="135" t="s">
        <v>1819</v>
      </c>
      <c r="C41" s="134" t="s">
        <v>1761</v>
      </c>
      <c r="D41" s="134" t="s">
        <v>1811</v>
      </c>
      <c r="E41" s="136">
        <v>12</v>
      </c>
      <c r="F41" s="137">
        <v>4536.7299999999996</v>
      </c>
      <c r="G41" s="137">
        <v>54440.76</v>
      </c>
    </row>
    <row r="42" spans="1:7">
      <c r="A42" s="138"/>
      <c r="B42" s="138"/>
      <c r="C42" s="138"/>
      <c r="D42" s="138"/>
      <c r="E42" s="176" t="s">
        <v>1803</v>
      </c>
      <c r="F42" s="176"/>
      <c r="G42" s="139">
        <v>461304.24</v>
      </c>
    </row>
    <row r="43" spans="1:7">
      <c r="A43" s="138"/>
      <c r="B43" s="138"/>
      <c r="C43" s="138"/>
      <c r="D43" s="138"/>
      <c r="E43" s="177" t="s">
        <v>1807</v>
      </c>
      <c r="F43" s="177"/>
      <c r="G43" s="140">
        <v>461304.24</v>
      </c>
    </row>
    <row r="44" spans="1:7">
      <c r="A44" s="138"/>
      <c r="B44" s="138"/>
      <c r="C44" s="138"/>
      <c r="D44" s="138"/>
      <c r="E44" s="178"/>
      <c r="F44" s="178"/>
      <c r="G44" s="178"/>
    </row>
    <row r="45" spans="1:7">
      <c r="A45" s="179" t="s">
        <v>1820</v>
      </c>
      <c r="B45" s="179"/>
      <c r="C45" s="179"/>
      <c r="D45" s="179"/>
      <c r="E45" s="179"/>
      <c r="F45" s="179"/>
      <c r="G45" s="179"/>
    </row>
    <row r="46" spans="1:7" ht="16.5">
      <c r="A46" s="175" t="s">
        <v>1821</v>
      </c>
      <c r="B46" s="175"/>
      <c r="C46" s="133" t="s">
        <v>1769</v>
      </c>
      <c r="D46" s="133" t="s">
        <v>1770</v>
      </c>
      <c r="E46" s="133" t="s">
        <v>1771</v>
      </c>
      <c r="F46" s="133" t="s">
        <v>1772</v>
      </c>
      <c r="G46" s="133" t="s">
        <v>1773</v>
      </c>
    </row>
    <row r="47" spans="1:7" ht="24.75">
      <c r="A47" s="134" t="s">
        <v>1822</v>
      </c>
      <c r="B47" s="135" t="s">
        <v>1823</v>
      </c>
      <c r="C47" s="134" t="s">
        <v>1761</v>
      </c>
      <c r="D47" s="134" t="s">
        <v>1811</v>
      </c>
      <c r="E47" s="136">
        <v>1</v>
      </c>
      <c r="F47" s="137">
        <v>904.29</v>
      </c>
      <c r="G47" s="137">
        <v>904.29</v>
      </c>
    </row>
    <row r="48" spans="1:7">
      <c r="A48" s="138"/>
      <c r="B48" s="138"/>
      <c r="C48" s="138"/>
      <c r="D48" s="138"/>
      <c r="E48" s="176" t="s">
        <v>1824</v>
      </c>
      <c r="F48" s="176"/>
      <c r="G48" s="139">
        <v>904.29</v>
      </c>
    </row>
    <row r="49" spans="1:7" ht="16.5">
      <c r="A49" s="175" t="s">
        <v>14</v>
      </c>
      <c r="B49" s="175"/>
      <c r="C49" s="133" t="s">
        <v>1769</v>
      </c>
      <c r="D49" s="133" t="s">
        <v>1770</v>
      </c>
      <c r="E49" s="133" t="s">
        <v>1771</v>
      </c>
      <c r="F49" s="133" t="s">
        <v>1772</v>
      </c>
      <c r="G49" s="133" t="s">
        <v>1773</v>
      </c>
    </row>
    <row r="50" spans="1:7" ht="16.5">
      <c r="A50" s="134" t="s">
        <v>1825</v>
      </c>
      <c r="B50" s="135" t="s">
        <v>1826</v>
      </c>
      <c r="C50" s="134" t="s">
        <v>1761</v>
      </c>
      <c r="D50" s="134" t="s">
        <v>1776</v>
      </c>
      <c r="E50" s="136">
        <v>9.6000000000000002E-2</v>
      </c>
      <c r="F50" s="137">
        <v>1893.59</v>
      </c>
      <c r="G50" s="137">
        <v>181.78</v>
      </c>
    </row>
    <row r="51" spans="1:7" ht="24.75">
      <c r="A51" s="134" t="s">
        <v>1827</v>
      </c>
      <c r="B51" s="135" t="s">
        <v>1828</v>
      </c>
      <c r="C51" s="134" t="s">
        <v>1761</v>
      </c>
      <c r="D51" s="134" t="s">
        <v>1779</v>
      </c>
      <c r="E51" s="136">
        <v>0.1</v>
      </c>
      <c r="F51" s="137">
        <v>137.58000000000001</v>
      </c>
      <c r="G51" s="137">
        <v>13.75</v>
      </c>
    </row>
    <row r="52" spans="1:7">
      <c r="A52" s="138"/>
      <c r="B52" s="138"/>
      <c r="C52" s="138"/>
      <c r="D52" s="138"/>
      <c r="E52" s="176" t="s">
        <v>1806</v>
      </c>
      <c r="F52" s="176"/>
      <c r="G52" s="139">
        <v>195.53</v>
      </c>
    </row>
    <row r="53" spans="1:7">
      <c r="A53" s="138"/>
      <c r="B53" s="138"/>
      <c r="C53" s="138"/>
      <c r="D53" s="138"/>
      <c r="E53" s="177" t="s">
        <v>1807</v>
      </c>
      <c r="F53" s="177"/>
      <c r="G53" s="140">
        <v>1099.82</v>
      </c>
    </row>
    <row r="54" spans="1:7">
      <c r="A54" s="138"/>
      <c r="B54" s="138"/>
      <c r="C54" s="138"/>
      <c r="D54" s="138"/>
      <c r="E54" s="178"/>
      <c r="F54" s="178"/>
      <c r="G54" s="178"/>
    </row>
    <row r="55" spans="1:7">
      <c r="A55" s="179" t="s">
        <v>1829</v>
      </c>
      <c r="B55" s="179"/>
      <c r="C55" s="179"/>
      <c r="D55" s="179"/>
      <c r="E55" s="179"/>
      <c r="F55" s="179"/>
      <c r="G55" s="179"/>
    </row>
    <row r="56" spans="1:7" ht="16.5">
      <c r="A56" s="175" t="s">
        <v>1821</v>
      </c>
      <c r="B56" s="175"/>
      <c r="C56" s="133" t="s">
        <v>1769</v>
      </c>
      <c r="D56" s="133" t="s">
        <v>1770</v>
      </c>
      <c r="E56" s="133" t="s">
        <v>1771</v>
      </c>
      <c r="F56" s="133" t="s">
        <v>1772</v>
      </c>
      <c r="G56" s="133" t="s">
        <v>1773</v>
      </c>
    </row>
    <row r="57" spans="1:7" ht="33">
      <c r="A57" s="134" t="s">
        <v>1830</v>
      </c>
      <c r="B57" s="135" t="s">
        <v>1831</v>
      </c>
      <c r="C57" s="134" t="s">
        <v>1761</v>
      </c>
      <c r="D57" s="134" t="s">
        <v>1811</v>
      </c>
      <c r="E57" s="136">
        <v>1</v>
      </c>
      <c r="F57" s="137">
        <v>1157.5</v>
      </c>
      <c r="G57" s="137">
        <v>1157.5</v>
      </c>
    </row>
    <row r="58" spans="1:7">
      <c r="A58" s="138"/>
      <c r="B58" s="138"/>
      <c r="C58" s="138"/>
      <c r="D58" s="138"/>
      <c r="E58" s="176" t="s">
        <v>1824</v>
      </c>
      <c r="F58" s="176"/>
      <c r="G58" s="139">
        <v>1157.5</v>
      </c>
    </row>
    <row r="59" spans="1:7" ht="16.5">
      <c r="A59" s="175" t="s">
        <v>14</v>
      </c>
      <c r="B59" s="175"/>
      <c r="C59" s="133" t="s">
        <v>1769</v>
      </c>
      <c r="D59" s="133" t="s">
        <v>1770</v>
      </c>
      <c r="E59" s="133" t="s">
        <v>1771</v>
      </c>
      <c r="F59" s="133" t="s">
        <v>1772</v>
      </c>
      <c r="G59" s="133" t="s">
        <v>1773</v>
      </c>
    </row>
    <row r="60" spans="1:7" ht="16.5">
      <c r="A60" s="134" t="s">
        <v>1825</v>
      </c>
      <c r="B60" s="135" t="s">
        <v>1826</v>
      </c>
      <c r="C60" s="134" t="s">
        <v>1761</v>
      </c>
      <c r="D60" s="134" t="s">
        <v>1776</v>
      </c>
      <c r="E60" s="136">
        <v>9.6000000000000002E-2</v>
      </c>
      <c r="F60" s="137">
        <v>1893.59</v>
      </c>
      <c r="G60" s="137">
        <v>181.78</v>
      </c>
    </row>
    <row r="61" spans="1:7" ht="24.75">
      <c r="A61" s="134" t="s">
        <v>1827</v>
      </c>
      <c r="B61" s="135" t="s">
        <v>1828</v>
      </c>
      <c r="C61" s="134" t="s">
        <v>1761</v>
      </c>
      <c r="D61" s="134" t="s">
        <v>1779</v>
      </c>
      <c r="E61" s="136">
        <v>0.1</v>
      </c>
      <c r="F61" s="137">
        <v>137.58000000000001</v>
      </c>
      <c r="G61" s="137">
        <v>13.75</v>
      </c>
    </row>
    <row r="62" spans="1:7">
      <c r="A62" s="138"/>
      <c r="B62" s="138"/>
      <c r="C62" s="138"/>
      <c r="D62" s="138"/>
      <c r="E62" s="176" t="s">
        <v>1806</v>
      </c>
      <c r="F62" s="176"/>
      <c r="G62" s="139">
        <v>195.53</v>
      </c>
    </row>
    <row r="63" spans="1:7">
      <c r="A63" s="138"/>
      <c r="B63" s="138"/>
      <c r="C63" s="138"/>
      <c r="D63" s="138"/>
      <c r="E63" s="177" t="s">
        <v>1807</v>
      </c>
      <c r="F63" s="177"/>
      <c r="G63" s="140">
        <v>1353.03</v>
      </c>
    </row>
    <row r="64" spans="1:7">
      <c r="A64" s="138"/>
      <c r="B64" s="138"/>
      <c r="C64" s="138"/>
      <c r="D64" s="138"/>
      <c r="E64" s="178"/>
      <c r="F64" s="178"/>
      <c r="G64" s="178"/>
    </row>
    <row r="65" spans="1:7">
      <c r="A65" s="179" t="s">
        <v>1832</v>
      </c>
      <c r="B65" s="179"/>
      <c r="C65" s="179"/>
      <c r="D65" s="179"/>
      <c r="E65" s="179"/>
      <c r="F65" s="179"/>
      <c r="G65" s="179"/>
    </row>
    <row r="66" spans="1:7" ht="16.5">
      <c r="A66" s="175" t="s">
        <v>1821</v>
      </c>
      <c r="B66" s="175"/>
      <c r="C66" s="133" t="s">
        <v>1769</v>
      </c>
      <c r="D66" s="133" t="s">
        <v>1770</v>
      </c>
      <c r="E66" s="133" t="s">
        <v>1771</v>
      </c>
      <c r="F66" s="133" t="s">
        <v>1772</v>
      </c>
      <c r="G66" s="133" t="s">
        <v>1773</v>
      </c>
    </row>
    <row r="67" spans="1:7" ht="24.75">
      <c r="A67" s="134" t="s">
        <v>1833</v>
      </c>
      <c r="B67" s="135" t="s">
        <v>1834</v>
      </c>
      <c r="C67" s="134" t="s">
        <v>1761</v>
      </c>
      <c r="D67" s="134" t="s">
        <v>1811</v>
      </c>
      <c r="E67" s="136">
        <v>1</v>
      </c>
      <c r="F67" s="137">
        <v>1446.87</v>
      </c>
      <c r="G67" s="137">
        <v>1446.87</v>
      </c>
    </row>
    <row r="68" spans="1:7">
      <c r="A68" s="138"/>
      <c r="B68" s="138"/>
      <c r="C68" s="138"/>
      <c r="D68" s="138"/>
      <c r="E68" s="176" t="s">
        <v>1824</v>
      </c>
      <c r="F68" s="176"/>
      <c r="G68" s="139">
        <v>1446.87</v>
      </c>
    </row>
    <row r="69" spans="1:7" ht="16.5">
      <c r="A69" s="175" t="s">
        <v>14</v>
      </c>
      <c r="B69" s="175"/>
      <c r="C69" s="133" t="s">
        <v>1769</v>
      </c>
      <c r="D69" s="133" t="s">
        <v>1770</v>
      </c>
      <c r="E69" s="133" t="s">
        <v>1771</v>
      </c>
      <c r="F69" s="133" t="s">
        <v>1772</v>
      </c>
      <c r="G69" s="133" t="s">
        <v>1773</v>
      </c>
    </row>
    <row r="70" spans="1:7" ht="16.5">
      <c r="A70" s="134" t="s">
        <v>1825</v>
      </c>
      <c r="B70" s="135" t="s">
        <v>1826</v>
      </c>
      <c r="C70" s="134" t="s">
        <v>1761</v>
      </c>
      <c r="D70" s="134" t="s">
        <v>1776</v>
      </c>
      <c r="E70" s="136">
        <v>9.6000000000000002E-2</v>
      </c>
      <c r="F70" s="137">
        <v>1893.59</v>
      </c>
      <c r="G70" s="137">
        <v>181.78</v>
      </c>
    </row>
    <row r="71" spans="1:7" ht="24.75">
      <c r="A71" s="134" t="s">
        <v>1827</v>
      </c>
      <c r="B71" s="135" t="s">
        <v>1828</v>
      </c>
      <c r="C71" s="134" t="s">
        <v>1761</v>
      </c>
      <c r="D71" s="134" t="s">
        <v>1779</v>
      </c>
      <c r="E71" s="136">
        <v>0.1</v>
      </c>
      <c r="F71" s="137">
        <v>137.58000000000001</v>
      </c>
      <c r="G71" s="137">
        <v>13.75</v>
      </c>
    </row>
    <row r="72" spans="1:7">
      <c r="A72" s="138"/>
      <c r="B72" s="138"/>
      <c r="C72" s="138"/>
      <c r="D72" s="138"/>
      <c r="E72" s="176" t="s">
        <v>1806</v>
      </c>
      <c r="F72" s="176"/>
      <c r="G72" s="139">
        <v>195.53</v>
      </c>
    </row>
    <row r="73" spans="1:7">
      <c r="A73" s="138"/>
      <c r="B73" s="138"/>
      <c r="C73" s="138"/>
      <c r="D73" s="138"/>
      <c r="E73" s="177" t="s">
        <v>1807</v>
      </c>
      <c r="F73" s="177"/>
      <c r="G73" s="140">
        <v>1642.4</v>
      </c>
    </row>
    <row r="74" spans="1:7">
      <c r="A74" s="138"/>
      <c r="B74" s="138"/>
      <c r="C74" s="138"/>
      <c r="D74" s="138"/>
      <c r="E74" s="178"/>
      <c r="F74" s="178"/>
      <c r="G74" s="178"/>
    </row>
    <row r="75" spans="1:7">
      <c r="A75" s="179" t="s">
        <v>1835</v>
      </c>
      <c r="B75" s="179"/>
      <c r="C75" s="179"/>
      <c r="D75" s="179"/>
      <c r="E75" s="179"/>
      <c r="F75" s="179"/>
      <c r="G75" s="179"/>
    </row>
    <row r="76" spans="1:7" ht="16.5">
      <c r="A76" s="175" t="s">
        <v>1836</v>
      </c>
      <c r="B76" s="175"/>
      <c r="C76" s="133" t="s">
        <v>1769</v>
      </c>
      <c r="D76" s="133" t="s">
        <v>1770</v>
      </c>
      <c r="E76" s="133" t="s">
        <v>1771</v>
      </c>
      <c r="F76" s="133" t="s">
        <v>1772</v>
      </c>
      <c r="G76" s="133" t="s">
        <v>1773</v>
      </c>
    </row>
    <row r="77" spans="1:7" ht="41.25">
      <c r="A77" s="134" t="s">
        <v>1837</v>
      </c>
      <c r="B77" s="135" t="s">
        <v>1838</v>
      </c>
      <c r="C77" s="134" t="s">
        <v>1761</v>
      </c>
      <c r="D77" s="134" t="s">
        <v>1839</v>
      </c>
      <c r="E77" s="136">
        <v>6.1199999999999997E-2</v>
      </c>
      <c r="F77" s="137">
        <v>187.55</v>
      </c>
      <c r="G77" s="137">
        <v>11.47</v>
      </c>
    </row>
    <row r="78" spans="1:7" ht="41.25">
      <c r="A78" s="134" t="s">
        <v>1840</v>
      </c>
      <c r="B78" s="135" t="s">
        <v>1841</v>
      </c>
      <c r="C78" s="134" t="s">
        <v>1761</v>
      </c>
      <c r="D78" s="134" t="s">
        <v>1842</v>
      </c>
      <c r="E78" s="136">
        <v>3.4200000000000001E-2</v>
      </c>
      <c r="F78" s="137">
        <v>423.59</v>
      </c>
      <c r="G78" s="137">
        <v>14.48</v>
      </c>
    </row>
    <row r="79" spans="1:7">
      <c r="A79" s="138"/>
      <c r="B79" s="138"/>
      <c r="C79" s="138"/>
      <c r="D79" s="138"/>
      <c r="E79" s="176" t="s">
        <v>1843</v>
      </c>
      <c r="F79" s="176"/>
      <c r="G79" s="139">
        <v>25.95</v>
      </c>
    </row>
    <row r="80" spans="1:7" ht="16.5">
      <c r="A80" s="175" t="s">
        <v>1768</v>
      </c>
      <c r="B80" s="175"/>
      <c r="C80" s="133" t="s">
        <v>1769</v>
      </c>
      <c r="D80" s="133" t="s">
        <v>1770</v>
      </c>
      <c r="E80" s="133" t="s">
        <v>1771</v>
      </c>
      <c r="F80" s="133" t="s">
        <v>1772</v>
      </c>
      <c r="G80" s="133" t="s">
        <v>1773</v>
      </c>
    </row>
    <row r="81" spans="1:7" ht="24.75">
      <c r="A81" s="134" t="s">
        <v>1844</v>
      </c>
      <c r="B81" s="135" t="s">
        <v>1845</v>
      </c>
      <c r="C81" s="134" t="s">
        <v>1761</v>
      </c>
      <c r="D81" s="134" t="s">
        <v>1776</v>
      </c>
      <c r="E81" s="136">
        <v>0.1426</v>
      </c>
      <c r="F81" s="137">
        <v>621.96</v>
      </c>
      <c r="G81" s="137">
        <v>88.69</v>
      </c>
    </row>
    <row r="82" spans="1:7">
      <c r="A82" s="138"/>
      <c r="B82" s="138"/>
      <c r="C82" s="138"/>
      <c r="D82" s="138"/>
      <c r="E82" s="176" t="s">
        <v>1792</v>
      </c>
      <c r="F82" s="176"/>
      <c r="G82" s="139">
        <v>88.69</v>
      </c>
    </row>
    <row r="83" spans="1:7" ht="16.5">
      <c r="A83" s="175" t="s">
        <v>1793</v>
      </c>
      <c r="B83" s="175"/>
      <c r="C83" s="133" t="s">
        <v>1769</v>
      </c>
      <c r="D83" s="133" t="s">
        <v>1770</v>
      </c>
      <c r="E83" s="133" t="s">
        <v>1771</v>
      </c>
      <c r="F83" s="133" t="s">
        <v>1772</v>
      </c>
      <c r="G83" s="133" t="s">
        <v>1773</v>
      </c>
    </row>
    <row r="84" spans="1:7" ht="16.5">
      <c r="A84" s="134" t="s">
        <v>1846</v>
      </c>
      <c r="B84" s="135" t="s">
        <v>1847</v>
      </c>
      <c r="C84" s="134" t="s">
        <v>1761</v>
      </c>
      <c r="D84" s="134" t="s">
        <v>1796</v>
      </c>
      <c r="E84" s="136">
        <v>6.4000000000000003E-3</v>
      </c>
      <c r="F84" s="137">
        <v>140.96</v>
      </c>
      <c r="G84" s="137">
        <v>0.9</v>
      </c>
    </row>
    <row r="85" spans="1:7">
      <c r="A85" s="134" t="s">
        <v>1801</v>
      </c>
      <c r="B85" s="135" t="s">
        <v>1848</v>
      </c>
      <c r="C85" s="134" t="s">
        <v>1761</v>
      </c>
      <c r="D85" s="134" t="s">
        <v>1796</v>
      </c>
      <c r="E85" s="136">
        <v>0.27950000000000003</v>
      </c>
      <c r="F85" s="137">
        <v>25.19</v>
      </c>
      <c r="G85" s="137">
        <v>7.04</v>
      </c>
    </row>
    <row r="86" spans="1:7">
      <c r="A86" s="138"/>
      <c r="B86" s="138"/>
      <c r="C86" s="138"/>
      <c r="D86" s="138"/>
      <c r="E86" s="176" t="s">
        <v>1803</v>
      </c>
      <c r="F86" s="176"/>
      <c r="G86" s="139">
        <v>7.94</v>
      </c>
    </row>
    <row r="87" spans="1:7" ht="16.5">
      <c r="A87" s="175" t="s">
        <v>14</v>
      </c>
      <c r="B87" s="175"/>
      <c r="C87" s="133" t="s">
        <v>1769</v>
      </c>
      <c r="D87" s="133" t="s">
        <v>1770</v>
      </c>
      <c r="E87" s="133" t="s">
        <v>1771</v>
      </c>
      <c r="F87" s="133" t="s">
        <v>1772</v>
      </c>
      <c r="G87" s="133" t="s">
        <v>1773</v>
      </c>
    </row>
    <row r="88" spans="1:7" ht="33">
      <c r="A88" s="134" t="s">
        <v>1849</v>
      </c>
      <c r="B88" s="135" t="s">
        <v>1850</v>
      </c>
      <c r="C88" s="134" t="s">
        <v>1761</v>
      </c>
      <c r="D88" s="134" t="s">
        <v>1776</v>
      </c>
      <c r="E88" s="136">
        <v>0.15709999999999999</v>
      </c>
      <c r="F88" s="137">
        <v>9.19</v>
      </c>
      <c r="G88" s="137">
        <v>1.44</v>
      </c>
    </row>
    <row r="89" spans="1:7" ht="16.5">
      <c r="A89" s="134" t="s">
        <v>1851</v>
      </c>
      <c r="B89" s="135" t="s">
        <v>1852</v>
      </c>
      <c r="C89" s="134" t="s">
        <v>1761</v>
      </c>
      <c r="D89" s="134" t="s">
        <v>1784</v>
      </c>
      <c r="E89" s="136">
        <v>1.3913</v>
      </c>
      <c r="F89" s="137">
        <v>10.56</v>
      </c>
      <c r="G89" s="137">
        <v>14.69</v>
      </c>
    </row>
    <row r="90" spans="1:7" ht="24.75">
      <c r="A90" s="134" t="s">
        <v>1853</v>
      </c>
      <c r="B90" s="135" t="s">
        <v>1854</v>
      </c>
      <c r="C90" s="134" t="s">
        <v>1761</v>
      </c>
      <c r="D90" s="134" t="s">
        <v>1855</v>
      </c>
      <c r="E90" s="136">
        <v>5.2400000000000002E-2</v>
      </c>
      <c r="F90" s="137">
        <v>3.34</v>
      </c>
      <c r="G90" s="137">
        <v>0.17</v>
      </c>
    </row>
    <row r="91" spans="1:7">
      <c r="A91" s="138"/>
      <c r="B91" s="138"/>
      <c r="C91" s="138"/>
      <c r="D91" s="138"/>
      <c r="E91" s="176" t="s">
        <v>1806</v>
      </c>
      <c r="F91" s="176"/>
      <c r="G91" s="139">
        <v>16.3</v>
      </c>
    </row>
    <row r="92" spans="1:7">
      <c r="A92" s="138"/>
      <c r="B92" s="138"/>
      <c r="C92" s="138"/>
      <c r="D92" s="138"/>
      <c r="E92" s="177" t="s">
        <v>1807</v>
      </c>
      <c r="F92" s="177"/>
      <c r="G92" s="140">
        <v>138.88</v>
      </c>
    </row>
    <row r="93" spans="1:7">
      <c r="A93" s="138"/>
      <c r="B93" s="138"/>
      <c r="C93" s="138"/>
      <c r="D93" s="138"/>
      <c r="E93" s="178"/>
      <c r="F93" s="178"/>
      <c r="G93" s="178"/>
    </row>
    <row r="94" spans="1:7">
      <c r="A94" s="179" t="s">
        <v>1856</v>
      </c>
      <c r="B94" s="179"/>
      <c r="C94" s="179"/>
      <c r="D94" s="179"/>
      <c r="E94" s="179"/>
      <c r="F94" s="179"/>
      <c r="G94" s="179"/>
    </row>
    <row r="95" spans="1:7" ht="16.5">
      <c r="A95" s="175" t="s">
        <v>1836</v>
      </c>
      <c r="B95" s="175"/>
      <c r="C95" s="133" t="s">
        <v>1769</v>
      </c>
      <c r="D95" s="133" t="s">
        <v>1770</v>
      </c>
      <c r="E95" s="133" t="s">
        <v>1771</v>
      </c>
      <c r="F95" s="133" t="s">
        <v>1772</v>
      </c>
      <c r="G95" s="133" t="s">
        <v>1773</v>
      </c>
    </row>
    <row r="96" spans="1:7" ht="41.25">
      <c r="A96" s="134" t="s">
        <v>1837</v>
      </c>
      <c r="B96" s="135" t="s">
        <v>1838</v>
      </c>
      <c r="C96" s="134" t="s">
        <v>1761</v>
      </c>
      <c r="D96" s="134" t="s">
        <v>1839</v>
      </c>
      <c r="E96" s="136">
        <v>6.1199999999999997E-2</v>
      </c>
      <c r="F96" s="137">
        <v>187.55</v>
      </c>
      <c r="G96" s="137">
        <v>11.47</v>
      </c>
    </row>
    <row r="97" spans="1:7" ht="41.25">
      <c r="A97" s="134" t="s">
        <v>1840</v>
      </c>
      <c r="B97" s="135" t="s">
        <v>1841</v>
      </c>
      <c r="C97" s="134" t="s">
        <v>1761</v>
      </c>
      <c r="D97" s="134" t="s">
        <v>1842</v>
      </c>
      <c r="E97" s="136">
        <v>3.4200000000000001E-2</v>
      </c>
      <c r="F97" s="137">
        <v>423.59</v>
      </c>
      <c r="G97" s="137">
        <v>14.48</v>
      </c>
    </row>
    <row r="98" spans="1:7">
      <c r="A98" s="138"/>
      <c r="B98" s="138"/>
      <c r="C98" s="138"/>
      <c r="D98" s="138"/>
      <c r="E98" s="176" t="s">
        <v>1843</v>
      </c>
      <c r="F98" s="176"/>
      <c r="G98" s="139">
        <v>25.95</v>
      </c>
    </row>
    <row r="99" spans="1:7" ht="16.5">
      <c r="A99" s="175" t="s">
        <v>1768</v>
      </c>
      <c r="B99" s="175"/>
      <c r="C99" s="133" t="s">
        <v>1769</v>
      </c>
      <c r="D99" s="133" t="s">
        <v>1770</v>
      </c>
      <c r="E99" s="133" t="s">
        <v>1771</v>
      </c>
      <c r="F99" s="133" t="s">
        <v>1772</v>
      </c>
      <c r="G99" s="133" t="s">
        <v>1773</v>
      </c>
    </row>
    <row r="100" spans="1:7" ht="24.75">
      <c r="A100" s="134" t="s">
        <v>1844</v>
      </c>
      <c r="B100" s="135" t="s">
        <v>1845</v>
      </c>
      <c r="C100" s="134" t="s">
        <v>1761</v>
      </c>
      <c r="D100" s="134" t="s">
        <v>1776</v>
      </c>
      <c r="E100" s="136">
        <v>0.1426</v>
      </c>
      <c r="F100" s="137">
        <v>621.96</v>
      </c>
      <c r="G100" s="137">
        <v>88.69</v>
      </c>
    </row>
    <row r="101" spans="1:7">
      <c r="A101" s="138"/>
      <c r="B101" s="138"/>
      <c r="C101" s="138"/>
      <c r="D101" s="138"/>
      <c r="E101" s="176" t="s">
        <v>1792</v>
      </c>
      <c r="F101" s="176"/>
      <c r="G101" s="139">
        <v>88.69</v>
      </c>
    </row>
    <row r="102" spans="1:7" ht="16.5">
      <c r="A102" s="175" t="s">
        <v>1793</v>
      </c>
      <c r="B102" s="175"/>
      <c r="C102" s="133" t="s">
        <v>1769</v>
      </c>
      <c r="D102" s="133" t="s">
        <v>1770</v>
      </c>
      <c r="E102" s="133" t="s">
        <v>1771</v>
      </c>
      <c r="F102" s="133" t="s">
        <v>1772</v>
      </c>
      <c r="G102" s="133" t="s">
        <v>1773</v>
      </c>
    </row>
    <row r="103" spans="1:7" ht="16.5">
      <c r="A103" s="134" t="s">
        <v>1846</v>
      </c>
      <c r="B103" s="135" t="s">
        <v>1847</v>
      </c>
      <c r="C103" s="134" t="s">
        <v>1761</v>
      </c>
      <c r="D103" s="134" t="s">
        <v>1796</v>
      </c>
      <c r="E103" s="136">
        <v>6.4000000000000003E-3</v>
      </c>
      <c r="F103" s="137">
        <v>140.96</v>
      </c>
      <c r="G103" s="137">
        <v>0.9</v>
      </c>
    </row>
    <row r="104" spans="1:7">
      <c r="A104" s="134" t="s">
        <v>1801</v>
      </c>
      <c r="B104" s="135" t="s">
        <v>1848</v>
      </c>
      <c r="C104" s="134" t="s">
        <v>1761</v>
      </c>
      <c r="D104" s="134" t="s">
        <v>1796</v>
      </c>
      <c r="E104" s="136">
        <v>0.27950000000000003</v>
      </c>
      <c r="F104" s="137">
        <v>25.19</v>
      </c>
      <c r="G104" s="137">
        <v>7.04</v>
      </c>
    </row>
    <row r="105" spans="1:7">
      <c r="A105" s="138"/>
      <c r="B105" s="138"/>
      <c r="C105" s="138"/>
      <c r="D105" s="138"/>
      <c r="E105" s="176" t="s">
        <v>1803</v>
      </c>
      <c r="F105" s="176"/>
      <c r="G105" s="139">
        <v>7.94</v>
      </c>
    </row>
    <row r="106" spans="1:7" ht="16.5">
      <c r="A106" s="175" t="s">
        <v>14</v>
      </c>
      <c r="B106" s="175"/>
      <c r="C106" s="133" t="s">
        <v>1769</v>
      </c>
      <c r="D106" s="133" t="s">
        <v>1770</v>
      </c>
      <c r="E106" s="133" t="s">
        <v>1771</v>
      </c>
      <c r="F106" s="133" t="s">
        <v>1772</v>
      </c>
      <c r="G106" s="133" t="s">
        <v>1773</v>
      </c>
    </row>
    <row r="107" spans="1:7" ht="33">
      <c r="A107" s="134" t="s">
        <v>1849</v>
      </c>
      <c r="B107" s="135" t="s">
        <v>1850</v>
      </c>
      <c r="C107" s="134" t="s">
        <v>1761</v>
      </c>
      <c r="D107" s="134" t="s">
        <v>1776</v>
      </c>
      <c r="E107" s="136">
        <v>0.15709999999999999</v>
      </c>
      <c r="F107" s="137">
        <v>9.19</v>
      </c>
      <c r="G107" s="137">
        <v>1.44</v>
      </c>
    </row>
    <row r="108" spans="1:7" ht="16.5">
      <c r="A108" s="134" t="s">
        <v>1851</v>
      </c>
      <c r="B108" s="135" t="s">
        <v>1852</v>
      </c>
      <c r="C108" s="134" t="s">
        <v>1761</v>
      </c>
      <c r="D108" s="134" t="s">
        <v>1784</v>
      </c>
      <c r="E108" s="136">
        <v>1.3913</v>
      </c>
      <c r="F108" s="137">
        <v>10.56</v>
      </c>
      <c r="G108" s="137">
        <v>14.69</v>
      </c>
    </row>
    <row r="109" spans="1:7" ht="24.75">
      <c r="A109" s="134" t="s">
        <v>1853</v>
      </c>
      <c r="B109" s="135" t="s">
        <v>1854</v>
      </c>
      <c r="C109" s="134" t="s">
        <v>1761</v>
      </c>
      <c r="D109" s="134" t="s">
        <v>1855</v>
      </c>
      <c r="E109" s="136">
        <v>5.2400000000000002E-2</v>
      </c>
      <c r="F109" s="137">
        <v>3.34</v>
      </c>
      <c r="G109" s="137">
        <v>0.17</v>
      </c>
    </row>
    <row r="110" spans="1:7">
      <c r="A110" s="138"/>
      <c r="B110" s="138"/>
      <c r="C110" s="138"/>
      <c r="D110" s="138"/>
      <c r="E110" s="176" t="s">
        <v>1806</v>
      </c>
      <c r="F110" s="176"/>
      <c r="G110" s="139">
        <v>16.3</v>
      </c>
    </row>
    <row r="111" spans="1:7">
      <c r="A111" s="138"/>
      <c r="B111" s="138"/>
      <c r="C111" s="138"/>
      <c r="D111" s="138"/>
      <c r="E111" s="177" t="s">
        <v>1807</v>
      </c>
      <c r="F111" s="177"/>
      <c r="G111" s="140">
        <v>138.88</v>
      </c>
    </row>
    <row r="112" spans="1:7">
      <c r="A112" s="138"/>
      <c r="B112" s="138"/>
      <c r="C112" s="138"/>
      <c r="D112" s="138"/>
      <c r="E112" s="178"/>
      <c r="F112" s="178"/>
      <c r="G112" s="178"/>
    </row>
    <row r="113" spans="1:7">
      <c r="A113" s="179" t="s">
        <v>1857</v>
      </c>
      <c r="B113" s="179"/>
      <c r="C113" s="179"/>
      <c r="D113" s="179"/>
      <c r="E113" s="179"/>
      <c r="F113" s="179"/>
      <c r="G113" s="179"/>
    </row>
    <row r="114" spans="1:7" ht="16.5">
      <c r="A114" s="175" t="s">
        <v>1836</v>
      </c>
      <c r="B114" s="175"/>
      <c r="C114" s="133" t="s">
        <v>1769</v>
      </c>
      <c r="D114" s="133" t="s">
        <v>1770</v>
      </c>
      <c r="E114" s="133" t="s">
        <v>1771</v>
      </c>
      <c r="F114" s="133" t="s">
        <v>1772</v>
      </c>
      <c r="G114" s="133" t="s">
        <v>1773</v>
      </c>
    </row>
    <row r="115" spans="1:7" ht="41.25">
      <c r="A115" s="134" t="s">
        <v>1837</v>
      </c>
      <c r="B115" s="135" t="s">
        <v>1838</v>
      </c>
      <c r="C115" s="134" t="s">
        <v>1761</v>
      </c>
      <c r="D115" s="134" t="s">
        <v>1839</v>
      </c>
      <c r="E115" s="136">
        <v>6.1199999999999997E-2</v>
      </c>
      <c r="F115" s="137">
        <v>187.55</v>
      </c>
      <c r="G115" s="137">
        <v>11.47</v>
      </c>
    </row>
    <row r="116" spans="1:7" ht="41.25">
      <c r="A116" s="134" t="s">
        <v>1840</v>
      </c>
      <c r="B116" s="135" t="s">
        <v>1841</v>
      </c>
      <c r="C116" s="134" t="s">
        <v>1761</v>
      </c>
      <c r="D116" s="134" t="s">
        <v>1842</v>
      </c>
      <c r="E116" s="136">
        <v>3.4200000000000001E-2</v>
      </c>
      <c r="F116" s="137">
        <v>423.59</v>
      </c>
      <c r="G116" s="137">
        <v>14.48</v>
      </c>
    </row>
    <row r="117" spans="1:7">
      <c r="A117" s="138"/>
      <c r="B117" s="138"/>
      <c r="C117" s="138"/>
      <c r="D117" s="138"/>
      <c r="E117" s="176" t="s">
        <v>1843</v>
      </c>
      <c r="F117" s="176"/>
      <c r="G117" s="139">
        <v>25.95</v>
      </c>
    </row>
    <row r="118" spans="1:7" ht="16.5">
      <c r="A118" s="175" t="s">
        <v>1768</v>
      </c>
      <c r="B118" s="175"/>
      <c r="C118" s="133" t="s">
        <v>1769</v>
      </c>
      <c r="D118" s="133" t="s">
        <v>1770</v>
      </c>
      <c r="E118" s="133" t="s">
        <v>1771</v>
      </c>
      <c r="F118" s="133" t="s">
        <v>1772</v>
      </c>
      <c r="G118" s="133" t="s">
        <v>1773</v>
      </c>
    </row>
    <row r="119" spans="1:7" ht="24.75">
      <c r="A119" s="134" t="s">
        <v>1844</v>
      </c>
      <c r="B119" s="135" t="s">
        <v>1845</v>
      </c>
      <c r="C119" s="134" t="s">
        <v>1761</v>
      </c>
      <c r="D119" s="134" t="s">
        <v>1776</v>
      </c>
      <c r="E119" s="136">
        <v>0.1426</v>
      </c>
      <c r="F119" s="137">
        <v>621.96</v>
      </c>
      <c r="G119" s="137">
        <v>88.69</v>
      </c>
    </row>
    <row r="120" spans="1:7">
      <c r="A120" s="138"/>
      <c r="B120" s="138"/>
      <c r="C120" s="138"/>
      <c r="D120" s="138"/>
      <c r="E120" s="176" t="s">
        <v>1792</v>
      </c>
      <c r="F120" s="176"/>
      <c r="G120" s="139">
        <v>88.69</v>
      </c>
    </row>
    <row r="121" spans="1:7" ht="16.5">
      <c r="A121" s="175" t="s">
        <v>1793</v>
      </c>
      <c r="B121" s="175"/>
      <c r="C121" s="133" t="s">
        <v>1769</v>
      </c>
      <c r="D121" s="133" t="s">
        <v>1770</v>
      </c>
      <c r="E121" s="133" t="s">
        <v>1771</v>
      </c>
      <c r="F121" s="133" t="s">
        <v>1772</v>
      </c>
      <c r="G121" s="133" t="s">
        <v>1773</v>
      </c>
    </row>
    <row r="122" spans="1:7" ht="16.5">
      <c r="A122" s="134" t="s">
        <v>1846</v>
      </c>
      <c r="B122" s="135" t="s">
        <v>1847</v>
      </c>
      <c r="C122" s="134" t="s">
        <v>1761</v>
      </c>
      <c r="D122" s="134" t="s">
        <v>1796</v>
      </c>
      <c r="E122" s="136">
        <v>6.4000000000000003E-3</v>
      </c>
      <c r="F122" s="137">
        <v>140.96</v>
      </c>
      <c r="G122" s="137">
        <v>0.9</v>
      </c>
    </row>
    <row r="123" spans="1:7">
      <c r="A123" s="134" t="s">
        <v>1801</v>
      </c>
      <c r="B123" s="135" t="s">
        <v>1848</v>
      </c>
      <c r="C123" s="134" t="s">
        <v>1761</v>
      </c>
      <c r="D123" s="134" t="s">
        <v>1796</v>
      </c>
      <c r="E123" s="136">
        <v>0.27950000000000003</v>
      </c>
      <c r="F123" s="137">
        <v>25.19</v>
      </c>
      <c r="G123" s="137">
        <v>7.04</v>
      </c>
    </row>
    <row r="124" spans="1:7">
      <c r="A124" s="138"/>
      <c r="B124" s="138"/>
      <c r="C124" s="138"/>
      <c r="D124" s="138"/>
      <c r="E124" s="176" t="s">
        <v>1803</v>
      </c>
      <c r="F124" s="176"/>
      <c r="G124" s="139">
        <v>7.94</v>
      </c>
    </row>
    <row r="125" spans="1:7" ht="16.5">
      <c r="A125" s="175" t="s">
        <v>14</v>
      </c>
      <c r="B125" s="175"/>
      <c r="C125" s="133" t="s">
        <v>1769</v>
      </c>
      <c r="D125" s="133" t="s">
        <v>1770</v>
      </c>
      <c r="E125" s="133" t="s">
        <v>1771</v>
      </c>
      <c r="F125" s="133" t="s">
        <v>1772</v>
      </c>
      <c r="G125" s="133" t="s">
        <v>1773</v>
      </c>
    </row>
    <row r="126" spans="1:7" ht="33">
      <c r="A126" s="134" t="s">
        <v>1849</v>
      </c>
      <c r="B126" s="135" t="s">
        <v>1850</v>
      </c>
      <c r="C126" s="134" t="s">
        <v>1761</v>
      </c>
      <c r="D126" s="134" t="s">
        <v>1776</v>
      </c>
      <c r="E126" s="136">
        <v>0.15709999999999999</v>
      </c>
      <c r="F126" s="137">
        <v>9.19</v>
      </c>
      <c r="G126" s="137">
        <v>1.44</v>
      </c>
    </row>
    <row r="127" spans="1:7" ht="16.5">
      <c r="A127" s="134" t="s">
        <v>1851</v>
      </c>
      <c r="B127" s="135" t="s">
        <v>1852</v>
      </c>
      <c r="C127" s="134" t="s">
        <v>1761</v>
      </c>
      <c r="D127" s="134" t="s">
        <v>1784</v>
      </c>
      <c r="E127" s="136">
        <v>1.3913</v>
      </c>
      <c r="F127" s="137">
        <v>10.56</v>
      </c>
      <c r="G127" s="137">
        <v>14.69</v>
      </c>
    </row>
    <row r="128" spans="1:7" ht="24.75">
      <c r="A128" s="134" t="s">
        <v>1853</v>
      </c>
      <c r="B128" s="135" t="s">
        <v>1854</v>
      </c>
      <c r="C128" s="134" t="s">
        <v>1761</v>
      </c>
      <c r="D128" s="134" t="s">
        <v>1855</v>
      </c>
      <c r="E128" s="136">
        <v>5.2400000000000002E-2</v>
      </c>
      <c r="F128" s="137">
        <v>3.34</v>
      </c>
      <c r="G128" s="137">
        <v>0.17</v>
      </c>
    </row>
    <row r="129" spans="1:7">
      <c r="A129" s="138"/>
      <c r="B129" s="138"/>
      <c r="C129" s="138"/>
      <c r="D129" s="138"/>
      <c r="E129" s="176" t="s">
        <v>1806</v>
      </c>
      <c r="F129" s="176"/>
      <c r="G129" s="139">
        <v>16.3</v>
      </c>
    </row>
    <row r="130" spans="1:7">
      <c r="A130" s="138"/>
      <c r="B130" s="138"/>
      <c r="C130" s="138"/>
      <c r="D130" s="138"/>
      <c r="E130" s="177" t="s">
        <v>1807</v>
      </c>
      <c r="F130" s="177"/>
      <c r="G130" s="140">
        <v>138.88</v>
      </c>
    </row>
    <row r="131" spans="1:7">
      <c r="A131" s="138"/>
      <c r="B131" s="138"/>
      <c r="C131" s="138"/>
      <c r="D131" s="138"/>
      <c r="E131" s="178"/>
      <c r="F131" s="178"/>
      <c r="G131" s="178"/>
    </row>
    <row r="132" spans="1:7">
      <c r="A132" s="179" t="s">
        <v>1858</v>
      </c>
      <c r="B132" s="179"/>
      <c r="C132" s="179"/>
      <c r="D132" s="179"/>
      <c r="E132" s="179"/>
      <c r="F132" s="179"/>
      <c r="G132" s="179"/>
    </row>
    <row r="133" spans="1:7" ht="16.5">
      <c r="A133" s="175" t="s">
        <v>1836</v>
      </c>
      <c r="B133" s="175"/>
      <c r="C133" s="133" t="s">
        <v>1769</v>
      </c>
      <c r="D133" s="133" t="s">
        <v>1770</v>
      </c>
      <c r="E133" s="133" t="s">
        <v>1771</v>
      </c>
      <c r="F133" s="133" t="s">
        <v>1772</v>
      </c>
      <c r="G133" s="133" t="s">
        <v>1773</v>
      </c>
    </row>
    <row r="134" spans="1:7" ht="24.75">
      <c r="A134" s="134" t="s">
        <v>1859</v>
      </c>
      <c r="B134" s="135" t="s">
        <v>1860</v>
      </c>
      <c r="C134" s="134" t="s">
        <v>1761</v>
      </c>
      <c r="D134" s="134" t="s">
        <v>1839</v>
      </c>
      <c r="E134" s="136">
        <v>0.13</v>
      </c>
      <c r="F134" s="137">
        <v>0.53</v>
      </c>
      <c r="G134" s="137">
        <v>0.06</v>
      </c>
    </row>
    <row r="135" spans="1:7" ht="24.75">
      <c r="A135" s="134" t="s">
        <v>1861</v>
      </c>
      <c r="B135" s="135" t="s">
        <v>1862</v>
      </c>
      <c r="C135" s="134" t="s">
        <v>1761</v>
      </c>
      <c r="D135" s="134" t="s">
        <v>1842</v>
      </c>
      <c r="E135" s="136">
        <v>9.4E-2</v>
      </c>
      <c r="F135" s="137">
        <v>1.3</v>
      </c>
      <c r="G135" s="137">
        <v>0.12</v>
      </c>
    </row>
    <row r="136" spans="1:7">
      <c r="A136" s="138"/>
      <c r="B136" s="138"/>
      <c r="C136" s="138"/>
      <c r="D136" s="138"/>
      <c r="E136" s="176" t="s">
        <v>1843</v>
      </c>
      <c r="F136" s="176"/>
      <c r="G136" s="139">
        <v>0.18</v>
      </c>
    </row>
    <row r="137" spans="1:7" ht="16.5">
      <c r="A137" s="175" t="s">
        <v>1768</v>
      </c>
      <c r="B137" s="175"/>
      <c r="C137" s="133" t="s">
        <v>1769</v>
      </c>
      <c r="D137" s="133" t="s">
        <v>1770</v>
      </c>
      <c r="E137" s="133" t="s">
        <v>1771</v>
      </c>
      <c r="F137" s="133" t="s">
        <v>1772</v>
      </c>
      <c r="G137" s="133" t="s">
        <v>1773</v>
      </c>
    </row>
    <row r="138" spans="1:7" ht="33">
      <c r="A138" s="134" t="s">
        <v>1863</v>
      </c>
      <c r="B138" s="135" t="s">
        <v>1864</v>
      </c>
      <c r="C138" s="134" t="s">
        <v>1761</v>
      </c>
      <c r="D138" s="134" t="s">
        <v>1776</v>
      </c>
      <c r="E138" s="136">
        <v>1.103</v>
      </c>
      <c r="F138" s="137">
        <v>668.79</v>
      </c>
      <c r="G138" s="137">
        <v>737.67</v>
      </c>
    </row>
    <row r="139" spans="1:7">
      <c r="A139" s="138"/>
      <c r="B139" s="138"/>
      <c r="C139" s="138"/>
      <c r="D139" s="138"/>
      <c r="E139" s="176" t="s">
        <v>1792</v>
      </c>
      <c r="F139" s="176"/>
      <c r="G139" s="139">
        <v>737.67</v>
      </c>
    </row>
    <row r="140" spans="1:7" ht="16.5">
      <c r="A140" s="175" t="s">
        <v>1793</v>
      </c>
      <c r="B140" s="175"/>
      <c r="C140" s="133" t="s">
        <v>1769</v>
      </c>
      <c r="D140" s="133" t="s">
        <v>1770</v>
      </c>
      <c r="E140" s="133" t="s">
        <v>1771</v>
      </c>
      <c r="F140" s="133" t="s">
        <v>1772</v>
      </c>
      <c r="G140" s="133" t="s">
        <v>1773</v>
      </c>
    </row>
    <row r="141" spans="1:7" ht="16.5">
      <c r="A141" s="134" t="s">
        <v>1865</v>
      </c>
      <c r="B141" s="135" t="s">
        <v>1866</v>
      </c>
      <c r="C141" s="134" t="s">
        <v>1761</v>
      </c>
      <c r="D141" s="134" t="s">
        <v>1796</v>
      </c>
      <c r="E141" s="136">
        <v>0.224</v>
      </c>
      <c r="F141" s="137">
        <v>33.89</v>
      </c>
      <c r="G141" s="137">
        <v>7.59</v>
      </c>
    </row>
    <row r="142" spans="1:7">
      <c r="A142" s="134" t="s">
        <v>1799</v>
      </c>
      <c r="B142" s="135" t="s">
        <v>1867</v>
      </c>
      <c r="C142" s="134" t="s">
        <v>1761</v>
      </c>
      <c r="D142" s="134" t="s">
        <v>1796</v>
      </c>
      <c r="E142" s="136">
        <v>0.224</v>
      </c>
      <c r="F142" s="137">
        <v>32.549999999999997</v>
      </c>
      <c r="G142" s="137">
        <v>7.29</v>
      </c>
    </row>
    <row r="143" spans="1:7">
      <c r="A143" s="134" t="s">
        <v>1801</v>
      </c>
      <c r="B143" s="135" t="s">
        <v>1848</v>
      </c>
      <c r="C143" s="134" t="s">
        <v>1761</v>
      </c>
      <c r="D143" s="134" t="s">
        <v>1796</v>
      </c>
      <c r="E143" s="136">
        <v>1.345</v>
      </c>
      <c r="F143" s="137">
        <v>25.19</v>
      </c>
      <c r="G143" s="137">
        <v>33.880000000000003</v>
      </c>
    </row>
    <row r="144" spans="1:7">
      <c r="A144" s="138"/>
      <c r="B144" s="138"/>
      <c r="C144" s="138"/>
      <c r="D144" s="138"/>
      <c r="E144" s="176" t="s">
        <v>1803</v>
      </c>
      <c r="F144" s="176"/>
      <c r="G144" s="139">
        <v>48.76</v>
      </c>
    </row>
    <row r="145" spans="1:7">
      <c r="A145" s="138"/>
      <c r="B145" s="138"/>
      <c r="C145" s="138"/>
      <c r="D145" s="138"/>
      <c r="E145" s="177" t="s">
        <v>1807</v>
      </c>
      <c r="F145" s="177"/>
      <c r="G145" s="140">
        <v>786.61</v>
      </c>
    </row>
    <row r="146" spans="1:7">
      <c r="A146" s="138"/>
      <c r="B146" s="138"/>
      <c r="C146" s="138"/>
      <c r="D146" s="138"/>
      <c r="E146" s="178"/>
      <c r="F146" s="178"/>
      <c r="G146" s="178"/>
    </row>
    <row r="147" spans="1:7">
      <c r="A147" s="179" t="s">
        <v>1858</v>
      </c>
      <c r="B147" s="179"/>
      <c r="C147" s="179"/>
      <c r="D147" s="179"/>
      <c r="E147" s="179"/>
      <c r="F147" s="179"/>
      <c r="G147" s="179"/>
    </row>
    <row r="148" spans="1:7" ht="16.5">
      <c r="A148" s="175" t="s">
        <v>1836</v>
      </c>
      <c r="B148" s="175"/>
      <c r="C148" s="133" t="s">
        <v>1769</v>
      </c>
      <c r="D148" s="133" t="s">
        <v>1770</v>
      </c>
      <c r="E148" s="133" t="s">
        <v>1771</v>
      </c>
      <c r="F148" s="133" t="s">
        <v>1772</v>
      </c>
      <c r="G148" s="133" t="s">
        <v>1773</v>
      </c>
    </row>
    <row r="149" spans="1:7" ht="24.75">
      <c r="A149" s="134" t="s">
        <v>1859</v>
      </c>
      <c r="B149" s="135" t="s">
        <v>1860</v>
      </c>
      <c r="C149" s="134" t="s">
        <v>1761</v>
      </c>
      <c r="D149" s="134" t="s">
        <v>1839</v>
      </c>
      <c r="E149" s="136">
        <v>0.13</v>
      </c>
      <c r="F149" s="137">
        <v>0.53</v>
      </c>
      <c r="G149" s="137">
        <v>0.06</v>
      </c>
    </row>
    <row r="150" spans="1:7" ht="24.75">
      <c r="A150" s="134" t="s">
        <v>1861</v>
      </c>
      <c r="B150" s="135" t="s">
        <v>1862</v>
      </c>
      <c r="C150" s="134" t="s">
        <v>1761</v>
      </c>
      <c r="D150" s="134" t="s">
        <v>1842</v>
      </c>
      <c r="E150" s="136">
        <v>9.4E-2</v>
      </c>
      <c r="F150" s="137">
        <v>1.3</v>
      </c>
      <c r="G150" s="137">
        <v>0.12</v>
      </c>
    </row>
    <row r="151" spans="1:7">
      <c r="A151" s="138"/>
      <c r="B151" s="138"/>
      <c r="C151" s="138"/>
      <c r="D151" s="138"/>
      <c r="E151" s="176" t="s">
        <v>1843</v>
      </c>
      <c r="F151" s="176"/>
      <c r="G151" s="139">
        <v>0.18</v>
      </c>
    </row>
    <row r="152" spans="1:7" ht="16.5">
      <c r="A152" s="175" t="s">
        <v>1768</v>
      </c>
      <c r="B152" s="175"/>
      <c r="C152" s="133" t="s">
        <v>1769</v>
      </c>
      <c r="D152" s="133" t="s">
        <v>1770</v>
      </c>
      <c r="E152" s="133" t="s">
        <v>1771</v>
      </c>
      <c r="F152" s="133" t="s">
        <v>1772</v>
      </c>
      <c r="G152" s="133" t="s">
        <v>1773</v>
      </c>
    </row>
    <row r="153" spans="1:7" ht="33">
      <c r="A153" s="134" t="s">
        <v>1863</v>
      </c>
      <c r="B153" s="135" t="s">
        <v>1864</v>
      </c>
      <c r="C153" s="134" t="s">
        <v>1761</v>
      </c>
      <c r="D153" s="134" t="s">
        <v>1776</v>
      </c>
      <c r="E153" s="136">
        <v>1.103</v>
      </c>
      <c r="F153" s="137">
        <v>668.79</v>
      </c>
      <c r="G153" s="137">
        <v>737.67</v>
      </c>
    </row>
    <row r="154" spans="1:7">
      <c r="A154" s="138"/>
      <c r="B154" s="138"/>
      <c r="C154" s="138"/>
      <c r="D154" s="138"/>
      <c r="E154" s="176" t="s">
        <v>1792</v>
      </c>
      <c r="F154" s="176"/>
      <c r="G154" s="139">
        <v>737.67</v>
      </c>
    </row>
    <row r="155" spans="1:7" ht="16.5">
      <c r="A155" s="175" t="s">
        <v>1793</v>
      </c>
      <c r="B155" s="175"/>
      <c r="C155" s="133" t="s">
        <v>1769</v>
      </c>
      <c r="D155" s="133" t="s">
        <v>1770</v>
      </c>
      <c r="E155" s="133" t="s">
        <v>1771</v>
      </c>
      <c r="F155" s="133" t="s">
        <v>1772</v>
      </c>
      <c r="G155" s="133" t="s">
        <v>1773</v>
      </c>
    </row>
    <row r="156" spans="1:7" ht="16.5">
      <c r="A156" s="134" t="s">
        <v>1865</v>
      </c>
      <c r="B156" s="135" t="s">
        <v>1866</v>
      </c>
      <c r="C156" s="134" t="s">
        <v>1761</v>
      </c>
      <c r="D156" s="134" t="s">
        <v>1796</v>
      </c>
      <c r="E156" s="136">
        <v>0.224</v>
      </c>
      <c r="F156" s="137">
        <v>33.89</v>
      </c>
      <c r="G156" s="137">
        <v>7.59</v>
      </c>
    </row>
    <row r="157" spans="1:7">
      <c r="A157" s="134" t="s">
        <v>1799</v>
      </c>
      <c r="B157" s="135" t="s">
        <v>1867</v>
      </c>
      <c r="C157" s="134" t="s">
        <v>1761</v>
      </c>
      <c r="D157" s="134" t="s">
        <v>1796</v>
      </c>
      <c r="E157" s="136">
        <v>0.224</v>
      </c>
      <c r="F157" s="137">
        <v>32.549999999999997</v>
      </c>
      <c r="G157" s="137">
        <v>7.29</v>
      </c>
    </row>
    <row r="158" spans="1:7">
      <c r="A158" s="134" t="s">
        <v>1801</v>
      </c>
      <c r="B158" s="135" t="s">
        <v>1848</v>
      </c>
      <c r="C158" s="134" t="s">
        <v>1761</v>
      </c>
      <c r="D158" s="134" t="s">
        <v>1796</v>
      </c>
      <c r="E158" s="136">
        <v>1.345</v>
      </c>
      <c r="F158" s="137">
        <v>25.19</v>
      </c>
      <c r="G158" s="137">
        <v>33.880000000000003</v>
      </c>
    </row>
    <row r="159" spans="1:7">
      <c r="A159" s="138"/>
      <c r="B159" s="138"/>
      <c r="C159" s="138"/>
      <c r="D159" s="138"/>
      <c r="E159" s="176" t="s">
        <v>1803</v>
      </c>
      <c r="F159" s="176"/>
      <c r="G159" s="139">
        <v>48.76</v>
      </c>
    </row>
    <row r="160" spans="1:7">
      <c r="A160" s="138"/>
      <c r="B160" s="138"/>
      <c r="C160" s="138"/>
      <c r="D160" s="138"/>
      <c r="E160" s="177" t="s">
        <v>1807</v>
      </c>
      <c r="F160" s="177"/>
      <c r="G160" s="140">
        <v>786.61</v>
      </c>
    </row>
    <row r="161" spans="1:7">
      <c r="A161" s="138"/>
      <c r="B161" s="138"/>
      <c r="C161" s="138"/>
      <c r="D161" s="138"/>
      <c r="E161" s="178"/>
      <c r="F161" s="178"/>
      <c r="G161" s="178"/>
    </row>
    <row r="162" spans="1:7">
      <c r="A162" s="179" t="s">
        <v>1858</v>
      </c>
      <c r="B162" s="179"/>
      <c r="C162" s="179"/>
      <c r="D162" s="179"/>
      <c r="E162" s="179"/>
      <c r="F162" s="179"/>
      <c r="G162" s="179"/>
    </row>
    <row r="163" spans="1:7" ht="16.5">
      <c r="A163" s="175" t="s">
        <v>1836</v>
      </c>
      <c r="B163" s="175"/>
      <c r="C163" s="133" t="s">
        <v>1769</v>
      </c>
      <c r="D163" s="133" t="s">
        <v>1770</v>
      </c>
      <c r="E163" s="133" t="s">
        <v>1771</v>
      </c>
      <c r="F163" s="133" t="s">
        <v>1772</v>
      </c>
      <c r="G163" s="133" t="s">
        <v>1773</v>
      </c>
    </row>
    <row r="164" spans="1:7" ht="24.75">
      <c r="A164" s="134" t="s">
        <v>1859</v>
      </c>
      <c r="B164" s="135" t="s">
        <v>1860</v>
      </c>
      <c r="C164" s="134" t="s">
        <v>1761</v>
      </c>
      <c r="D164" s="134" t="s">
        <v>1839</v>
      </c>
      <c r="E164" s="136">
        <v>0.13</v>
      </c>
      <c r="F164" s="137">
        <v>0.53</v>
      </c>
      <c r="G164" s="137">
        <v>0.06</v>
      </c>
    </row>
    <row r="165" spans="1:7" ht="24.75">
      <c r="A165" s="134" t="s">
        <v>1861</v>
      </c>
      <c r="B165" s="135" t="s">
        <v>1862</v>
      </c>
      <c r="C165" s="134" t="s">
        <v>1761</v>
      </c>
      <c r="D165" s="134" t="s">
        <v>1842</v>
      </c>
      <c r="E165" s="136">
        <v>9.4E-2</v>
      </c>
      <c r="F165" s="137">
        <v>1.3</v>
      </c>
      <c r="G165" s="137">
        <v>0.12</v>
      </c>
    </row>
    <row r="166" spans="1:7">
      <c r="A166" s="138"/>
      <c r="B166" s="138"/>
      <c r="C166" s="138"/>
      <c r="D166" s="138"/>
      <c r="E166" s="176" t="s">
        <v>1843</v>
      </c>
      <c r="F166" s="176"/>
      <c r="G166" s="139">
        <v>0.18</v>
      </c>
    </row>
    <row r="167" spans="1:7" ht="16.5">
      <c r="A167" s="175" t="s">
        <v>1768</v>
      </c>
      <c r="B167" s="175"/>
      <c r="C167" s="133" t="s">
        <v>1769</v>
      </c>
      <c r="D167" s="133" t="s">
        <v>1770</v>
      </c>
      <c r="E167" s="133" t="s">
        <v>1771</v>
      </c>
      <c r="F167" s="133" t="s">
        <v>1772</v>
      </c>
      <c r="G167" s="133" t="s">
        <v>1773</v>
      </c>
    </row>
    <row r="168" spans="1:7" ht="33">
      <c r="A168" s="134" t="s">
        <v>1863</v>
      </c>
      <c r="B168" s="135" t="s">
        <v>1864</v>
      </c>
      <c r="C168" s="134" t="s">
        <v>1761</v>
      </c>
      <c r="D168" s="134" t="s">
        <v>1776</v>
      </c>
      <c r="E168" s="136">
        <v>1.103</v>
      </c>
      <c r="F168" s="137">
        <v>668.79</v>
      </c>
      <c r="G168" s="137">
        <v>737.67</v>
      </c>
    </row>
    <row r="169" spans="1:7">
      <c r="A169" s="138"/>
      <c r="B169" s="138"/>
      <c r="C169" s="138"/>
      <c r="D169" s="138"/>
      <c r="E169" s="176" t="s">
        <v>1792</v>
      </c>
      <c r="F169" s="176"/>
      <c r="G169" s="139">
        <v>737.67</v>
      </c>
    </row>
    <row r="170" spans="1:7" ht="16.5">
      <c r="A170" s="175" t="s">
        <v>1793</v>
      </c>
      <c r="B170" s="175"/>
      <c r="C170" s="133" t="s">
        <v>1769</v>
      </c>
      <c r="D170" s="133" t="s">
        <v>1770</v>
      </c>
      <c r="E170" s="133" t="s">
        <v>1771</v>
      </c>
      <c r="F170" s="133" t="s">
        <v>1772</v>
      </c>
      <c r="G170" s="133" t="s">
        <v>1773</v>
      </c>
    </row>
    <row r="171" spans="1:7" ht="16.5">
      <c r="A171" s="134" t="s">
        <v>1865</v>
      </c>
      <c r="B171" s="135" t="s">
        <v>1866</v>
      </c>
      <c r="C171" s="134" t="s">
        <v>1761</v>
      </c>
      <c r="D171" s="134" t="s">
        <v>1796</v>
      </c>
      <c r="E171" s="136">
        <v>0.224</v>
      </c>
      <c r="F171" s="137">
        <v>33.89</v>
      </c>
      <c r="G171" s="137">
        <v>7.59</v>
      </c>
    </row>
    <row r="172" spans="1:7">
      <c r="A172" s="134" t="s">
        <v>1799</v>
      </c>
      <c r="B172" s="135" t="s">
        <v>1867</v>
      </c>
      <c r="C172" s="134" t="s">
        <v>1761</v>
      </c>
      <c r="D172" s="134" t="s">
        <v>1796</v>
      </c>
      <c r="E172" s="136">
        <v>0.224</v>
      </c>
      <c r="F172" s="137">
        <v>32.549999999999997</v>
      </c>
      <c r="G172" s="137">
        <v>7.29</v>
      </c>
    </row>
    <row r="173" spans="1:7">
      <c r="A173" s="134" t="s">
        <v>1801</v>
      </c>
      <c r="B173" s="135" t="s">
        <v>1848</v>
      </c>
      <c r="C173" s="134" t="s">
        <v>1761</v>
      </c>
      <c r="D173" s="134" t="s">
        <v>1796</v>
      </c>
      <c r="E173" s="136">
        <v>1.345</v>
      </c>
      <c r="F173" s="137">
        <v>25.19</v>
      </c>
      <c r="G173" s="137">
        <v>33.880000000000003</v>
      </c>
    </row>
    <row r="174" spans="1:7">
      <c r="A174" s="138"/>
      <c r="B174" s="138"/>
      <c r="C174" s="138"/>
      <c r="D174" s="138"/>
      <c r="E174" s="176" t="s">
        <v>1803</v>
      </c>
      <c r="F174" s="176"/>
      <c r="G174" s="139">
        <v>48.76</v>
      </c>
    </row>
    <row r="175" spans="1:7">
      <c r="A175" s="138"/>
      <c r="B175" s="138"/>
      <c r="C175" s="138"/>
      <c r="D175" s="138"/>
      <c r="E175" s="177" t="s">
        <v>1807</v>
      </c>
      <c r="F175" s="177"/>
      <c r="G175" s="140">
        <v>786.61</v>
      </c>
    </row>
    <row r="176" spans="1:7">
      <c r="A176" s="138"/>
      <c r="B176" s="138"/>
      <c r="C176" s="138"/>
      <c r="D176" s="138"/>
      <c r="E176" s="178"/>
      <c r="F176" s="178"/>
      <c r="G176" s="178"/>
    </row>
    <row r="177" spans="1:7">
      <c r="A177" s="179" t="s">
        <v>1868</v>
      </c>
      <c r="B177" s="179"/>
      <c r="C177" s="179"/>
      <c r="D177" s="179"/>
      <c r="E177" s="179"/>
      <c r="F177" s="179"/>
      <c r="G177" s="179"/>
    </row>
    <row r="178" spans="1:7" ht="16.5">
      <c r="A178" s="175" t="s">
        <v>1836</v>
      </c>
      <c r="B178" s="175"/>
      <c r="C178" s="133" t="s">
        <v>1769</v>
      </c>
      <c r="D178" s="133" t="s">
        <v>1770</v>
      </c>
      <c r="E178" s="133" t="s">
        <v>1771</v>
      </c>
      <c r="F178" s="133" t="s">
        <v>1772</v>
      </c>
      <c r="G178" s="133" t="s">
        <v>1773</v>
      </c>
    </row>
    <row r="179" spans="1:7" ht="24.75">
      <c r="A179" s="134" t="s">
        <v>1859</v>
      </c>
      <c r="B179" s="135" t="s">
        <v>1860</v>
      </c>
      <c r="C179" s="134" t="s">
        <v>1761</v>
      </c>
      <c r="D179" s="134" t="s">
        <v>1839</v>
      </c>
      <c r="E179" s="136">
        <v>0.13100000000000001</v>
      </c>
      <c r="F179" s="137">
        <v>0.53</v>
      </c>
      <c r="G179" s="137">
        <v>0.06</v>
      </c>
    </row>
    <row r="180" spans="1:7" ht="24.75">
      <c r="A180" s="134" t="s">
        <v>1861</v>
      </c>
      <c r="B180" s="135" t="s">
        <v>1862</v>
      </c>
      <c r="C180" s="134" t="s">
        <v>1761</v>
      </c>
      <c r="D180" s="134" t="s">
        <v>1842</v>
      </c>
      <c r="E180" s="136">
        <v>0.12</v>
      </c>
      <c r="F180" s="137">
        <v>1.3</v>
      </c>
      <c r="G180" s="137">
        <v>0.15</v>
      </c>
    </row>
    <row r="181" spans="1:7">
      <c r="A181" s="138"/>
      <c r="B181" s="138"/>
      <c r="C181" s="138"/>
      <c r="D181" s="138"/>
      <c r="E181" s="176" t="s">
        <v>1843</v>
      </c>
      <c r="F181" s="176"/>
      <c r="G181" s="139">
        <v>0.21</v>
      </c>
    </row>
    <row r="182" spans="1:7" ht="16.5">
      <c r="A182" s="175" t="s">
        <v>1768</v>
      </c>
      <c r="B182" s="175"/>
      <c r="C182" s="133" t="s">
        <v>1769</v>
      </c>
      <c r="D182" s="133" t="s">
        <v>1770</v>
      </c>
      <c r="E182" s="133" t="s">
        <v>1771</v>
      </c>
      <c r="F182" s="133" t="s">
        <v>1772</v>
      </c>
      <c r="G182" s="133" t="s">
        <v>1773</v>
      </c>
    </row>
    <row r="183" spans="1:7" ht="33">
      <c r="A183" s="134" t="s">
        <v>1863</v>
      </c>
      <c r="B183" s="135" t="s">
        <v>1864</v>
      </c>
      <c r="C183" s="134" t="s">
        <v>1761</v>
      </c>
      <c r="D183" s="134" t="s">
        <v>1776</v>
      </c>
      <c r="E183" s="136">
        <v>1.103</v>
      </c>
      <c r="F183" s="137">
        <v>668.79</v>
      </c>
      <c r="G183" s="137">
        <v>737.67</v>
      </c>
    </row>
    <row r="184" spans="1:7">
      <c r="A184" s="138"/>
      <c r="B184" s="138"/>
      <c r="C184" s="138"/>
      <c r="D184" s="138"/>
      <c r="E184" s="176" t="s">
        <v>1792</v>
      </c>
      <c r="F184" s="176"/>
      <c r="G184" s="139">
        <v>737.67</v>
      </c>
    </row>
    <row r="185" spans="1:7" ht="16.5">
      <c r="A185" s="175" t="s">
        <v>1793</v>
      </c>
      <c r="B185" s="175"/>
      <c r="C185" s="133" t="s">
        <v>1769</v>
      </c>
      <c r="D185" s="133" t="s">
        <v>1770</v>
      </c>
      <c r="E185" s="133" t="s">
        <v>1771</v>
      </c>
      <c r="F185" s="133" t="s">
        <v>1772</v>
      </c>
      <c r="G185" s="133" t="s">
        <v>1773</v>
      </c>
    </row>
    <row r="186" spans="1:7" ht="16.5">
      <c r="A186" s="134" t="s">
        <v>1865</v>
      </c>
      <c r="B186" s="135" t="s">
        <v>1866</v>
      </c>
      <c r="C186" s="134" t="s">
        <v>1761</v>
      </c>
      <c r="D186" s="134" t="s">
        <v>1796</v>
      </c>
      <c r="E186" s="136">
        <v>0.125</v>
      </c>
      <c r="F186" s="137">
        <v>33.89</v>
      </c>
      <c r="G186" s="137">
        <v>4.2300000000000004</v>
      </c>
    </row>
    <row r="187" spans="1:7">
      <c r="A187" s="134" t="s">
        <v>1799</v>
      </c>
      <c r="B187" s="135" t="s">
        <v>1867</v>
      </c>
      <c r="C187" s="134" t="s">
        <v>1761</v>
      </c>
      <c r="D187" s="134" t="s">
        <v>1796</v>
      </c>
      <c r="E187" s="136">
        <v>0.753</v>
      </c>
      <c r="F187" s="137">
        <v>32.549999999999997</v>
      </c>
      <c r="G187" s="137">
        <v>24.51</v>
      </c>
    </row>
    <row r="188" spans="1:7">
      <c r="A188" s="134" t="s">
        <v>1801</v>
      </c>
      <c r="B188" s="135" t="s">
        <v>1848</v>
      </c>
      <c r="C188" s="134" t="s">
        <v>1761</v>
      </c>
      <c r="D188" s="134" t="s">
        <v>1796</v>
      </c>
      <c r="E188" s="136">
        <v>0.82599999999999996</v>
      </c>
      <c r="F188" s="137">
        <v>25.19</v>
      </c>
      <c r="G188" s="137">
        <v>20.8</v>
      </c>
    </row>
    <row r="189" spans="1:7">
      <c r="A189" s="138"/>
      <c r="B189" s="138"/>
      <c r="C189" s="138"/>
      <c r="D189" s="138"/>
      <c r="E189" s="176" t="s">
        <v>1803</v>
      </c>
      <c r="F189" s="176"/>
      <c r="G189" s="139">
        <v>49.54</v>
      </c>
    </row>
    <row r="190" spans="1:7">
      <c r="A190" s="138"/>
      <c r="B190" s="138"/>
      <c r="C190" s="138"/>
      <c r="D190" s="138"/>
      <c r="E190" s="177" t="s">
        <v>1807</v>
      </c>
      <c r="F190" s="177"/>
      <c r="G190" s="140">
        <v>787.42</v>
      </c>
    </row>
    <row r="191" spans="1:7">
      <c r="A191" s="138"/>
      <c r="B191" s="138"/>
      <c r="C191" s="138"/>
      <c r="D191" s="138"/>
      <c r="E191" s="178"/>
      <c r="F191" s="178"/>
      <c r="G191" s="178"/>
    </row>
    <row r="192" spans="1:7">
      <c r="A192" s="179" t="s">
        <v>1868</v>
      </c>
      <c r="B192" s="179"/>
      <c r="C192" s="179"/>
      <c r="D192" s="179"/>
      <c r="E192" s="179"/>
      <c r="F192" s="179"/>
      <c r="G192" s="179"/>
    </row>
    <row r="193" spans="1:7" ht="16.5">
      <c r="A193" s="175" t="s">
        <v>1836</v>
      </c>
      <c r="B193" s="175"/>
      <c r="C193" s="133" t="s">
        <v>1769</v>
      </c>
      <c r="D193" s="133" t="s">
        <v>1770</v>
      </c>
      <c r="E193" s="133" t="s">
        <v>1771</v>
      </c>
      <c r="F193" s="133" t="s">
        <v>1772</v>
      </c>
      <c r="G193" s="133" t="s">
        <v>1773</v>
      </c>
    </row>
    <row r="194" spans="1:7" ht="24.75">
      <c r="A194" s="134" t="s">
        <v>1859</v>
      </c>
      <c r="B194" s="135" t="s">
        <v>1860</v>
      </c>
      <c r="C194" s="134" t="s">
        <v>1761</v>
      </c>
      <c r="D194" s="134" t="s">
        <v>1839</v>
      </c>
      <c r="E194" s="136">
        <v>0.13100000000000001</v>
      </c>
      <c r="F194" s="137">
        <v>0.53</v>
      </c>
      <c r="G194" s="137">
        <v>0.06</v>
      </c>
    </row>
    <row r="195" spans="1:7" ht="24.75">
      <c r="A195" s="134" t="s">
        <v>1861</v>
      </c>
      <c r="B195" s="135" t="s">
        <v>1862</v>
      </c>
      <c r="C195" s="134" t="s">
        <v>1761</v>
      </c>
      <c r="D195" s="134" t="s">
        <v>1842</v>
      </c>
      <c r="E195" s="136">
        <v>0.12</v>
      </c>
      <c r="F195" s="137">
        <v>1.3</v>
      </c>
      <c r="G195" s="137">
        <v>0.15</v>
      </c>
    </row>
    <row r="196" spans="1:7">
      <c r="A196" s="138"/>
      <c r="B196" s="138"/>
      <c r="C196" s="138"/>
      <c r="D196" s="138"/>
      <c r="E196" s="176" t="s">
        <v>1843</v>
      </c>
      <c r="F196" s="176"/>
      <c r="G196" s="139">
        <v>0.21</v>
      </c>
    </row>
    <row r="197" spans="1:7" ht="16.5">
      <c r="A197" s="175" t="s">
        <v>1768</v>
      </c>
      <c r="B197" s="175"/>
      <c r="C197" s="133" t="s">
        <v>1769</v>
      </c>
      <c r="D197" s="133" t="s">
        <v>1770</v>
      </c>
      <c r="E197" s="133" t="s">
        <v>1771</v>
      </c>
      <c r="F197" s="133" t="s">
        <v>1772</v>
      </c>
      <c r="G197" s="133" t="s">
        <v>1773</v>
      </c>
    </row>
    <row r="198" spans="1:7" ht="33">
      <c r="A198" s="134" t="s">
        <v>1863</v>
      </c>
      <c r="B198" s="135" t="s">
        <v>1864</v>
      </c>
      <c r="C198" s="134" t="s">
        <v>1761</v>
      </c>
      <c r="D198" s="134" t="s">
        <v>1776</v>
      </c>
      <c r="E198" s="136">
        <v>1.103</v>
      </c>
      <c r="F198" s="137">
        <v>668.79</v>
      </c>
      <c r="G198" s="137">
        <v>737.67</v>
      </c>
    </row>
    <row r="199" spans="1:7">
      <c r="A199" s="138"/>
      <c r="B199" s="138"/>
      <c r="C199" s="138"/>
      <c r="D199" s="138"/>
      <c r="E199" s="176" t="s">
        <v>1792</v>
      </c>
      <c r="F199" s="176"/>
      <c r="G199" s="139">
        <v>737.67</v>
      </c>
    </row>
    <row r="200" spans="1:7" ht="16.5">
      <c r="A200" s="175" t="s">
        <v>1793</v>
      </c>
      <c r="B200" s="175"/>
      <c r="C200" s="133" t="s">
        <v>1769</v>
      </c>
      <c r="D200" s="133" t="s">
        <v>1770</v>
      </c>
      <c r="E200" s="133" t="s">
        <v>1771</v>
      </c>
      <c r="F200" s="133" t="s">
        <v>1772</v>
      </c>
      <c r="G200" s="133" t="s">
        <v>1773</v>
      </c>
    </row>
    <row r="201" spans="1:7" ht="16.5">
      <c r="A201" s="134" t="s">
        <v>1865</v>
      </c>
      <c r="B201" s="135" t="s">
        <v>1866</v>
      </c>
      <c r="C201" s="134" t="s">
        <v>1761</v>
      </c>
      <c r="D201" s="134" t="s">
        <v>1796</v>
      </c>
      <c r="E201" s="136">
        <v>0.125</v>
      </c>
      <c r="F201" s="137">
        <v>33.89</v>
      </c>
      <c r="G201" s="137">
        <v>4.2300000000000004</v>
      </c>
    </row>
    <row r="202" spans="1:7">
      <c r="A202" s="134" t="s">
        <v>1799</v>
      </c>
      <c r="B202" s="135" t="s">
        <v>1867</v>
      </c>
      <c r="C202" s="134" t="s">
        <v>1761</v>
      </c>
      <c r="D202" s="134" t="s">
        <v>1796</v>
      </c>
      <c r="E202" s="136">
        <v>0.753</v>
      </c>
      <c r="F202" s="137">
        <v>32.549999999999997</v>
      </c>
      <c r="G202" s="137">
        <v>24.51</v>
      </c>
    </row>
    <row r="203" spans="1:7">
      <c r="A203" s="134" t="s">
        <v>1801</v>
      </c>
      <c r="B203" s="135" t="s">
        <v>1848</v>
      </c>
      <c r="C203" s="134" t="s">
        <v>1761</v>
      </c>
      <c r="D203" s="134" t="s">
        <v>1796</v>
      </c>
      <c r="E203" s="136">
        <v>0.82599999999999996</v>
      </c>
      <c r="F203" s="137">
        <v>25.19</v>
      </c>
      <c r="G203" s="137">
        <v>20.8</v>
      </c>
    </row>
    <row r="204" spans="1:7">
      <c r="A204" s="138"/>
      <c r="B204" s="138"/>
      <c r="C204" s="138"/>
      <c r="D204" s="138"/>
      <c r="E204" s="176" t="s">
        <v>1803</v>
      </c>
      <c r="F204" s="176"/>
      <c r="G204" s="139">
        <v>49.54</v>
      </c>
    </row>
    <row r="205" spans="1:7">
      <c r="A205" s="138"/>
      <c r="B205" s="138"/>
      <c r="C205" s="138"/>
      <c r="D205" s="138"/>
      <c r="E205" s="177" t="s">
        <v>1807</v>
      </c>
      <c r="F205" s="177"/>
      <c r="G205" s="140">
        <v>787.42</v>
      </c>
    </row>
    <row r="206" spans="1:7">
      <c r="A206" s="138"/>
      <c r="B206" s="138"/>
      <c r="C206" s="138"/>
      <c r="D206" s="138"/>
      <c r="E206" s="178"/>
      <c r="F206" s="178"/>
      <c r="G206" s="178"/>
    </row>
    <row r="207" spans="1:7">
      <c r="A207" s="179" t="s">
        <v>1868</v>
      </c>
      <c r="B207" s="179"/>
      <c r="C207" s="179"/>
      <c r="D207" s="179"/>
      <c r="E207" s="179"/>
      <c r="F207" s="179"/>
      <c r="G207" s="179"/>
    </row>
    <row r="208" spans="1:7" ht="16.5">
      <c r="A208" s="175" t="s">
        <v>1836</v>
      </c>
      <c r="B208" s="175"/>
      <c r="C208" s="133" t="s">
        <v>1769</v>
      </c>
      <c r="D208" s="133" t="s">
        <v>1770</v>
      </c>
      <c r="E208" s="133" t="s">
        <v>1771</v>
      </c>
      <c r="F208" s="133" t="s">
        <v>1772</v>
      </c>
      <c r="G208" s="133" t="s">
        <v>1773</v>
      </c>
    </row>
    <row r="209" spans="1:7" ht="24.75">
      <c r="A209" s="134" t="s">
        <v>1859</v>
      </c>
      <c r="B209" s="135" t="s">
        <v>1860</v>
      </c>
      <c r="C209" s="134" t="s">
        <v>1761</v>
      </c>
      <c r="D209" s="134" t="s">
        <v>1839</v>
      </c>
      <c r="E209" s="136">
        <v>0.13100000000000001</v>
      </c>
      <c r="F209" s="137">
        <v>0.53</v>
      </c>
      <c r="G209" s="137">
        <v>0.06</v>
      </c>
    </row>
    <row r="210" spans="1:7" ht="24.75">
      <c r="A210" s="134" t="s">
        <v>1861</v>
      </c>
      <c r="B210" s="135" t="s">
        <v>1862</v>
      </c>
      <c r="C210" s="134" t="s">
        <v>1761</v>
      </c>
      <c r="D210" s="134" t="s">
        <v>1842</v>
      </c>
      <c r="E210" s="136">
        <v>0.12</v>
      </c>
      <c r="F210" s="137">
        <v>1.3</v>
      </c>
      <c r="G210" s="137">
        <v>0.15</v>
      </c>
    </row>
    <row r="211" spans="1:7">
      <c r="A211" s="138"/>
      <c r="B211" s="138"/>
      <c r="C211" s="138"/>
      <c r="D211" s="138"/>
      <c r="E211" s="176" t="s">
        <v>1843</v>
      </c>
      <c r="F211" s="176"/>
      <c r="G211" s="139">
        <v>0.21</v>
      </c>
    </row>
    <row r="212" spans="1:7" ht="16.5">
      <c r="A212" s="175" t="s">
        <v>1768</v>
      </c>
      <c r="B212" s="175"/>
      <c r="C212" s="133" t="s">
        <v>1769</v>
      </c>
      <c r="D212" s="133" t="s">
        <v>1770</v>
      </c>
      <c r="E212" s="133" t="s">
        <v>1771</v>
      </c>
      <c r="F212" s="133" t="s">
        <v>1772</v>
      </c>
      <c r="G212" s="133" t="s">
        <v>1773</v>
      </c>
    </row>
    <row r="213" spans="1:7" ht="33">
      <c r="A213" s="134" t="s">
        <v>1863</v>
      </c>
      <c r="B213" s="135" t="s">
        <v>1864</v>
      </c>
      <c r="C213" s="134" t="s">
        <v>1761</v>
      </c>
      <c r="D213" s="134" t="s">
        <v>1776</v>
      </c>
      <c r="E213" s="136">
        <v>1.103</v>
      </c>
      <c r="F213" s="137">
        <v>668.79</v>
      </c>
      <c r="G213" s="137">
        <v>737.67</v>
      </c>
    </row>
    <row r="214" spans="1:7">
      <c r="A214" s="138"/>
      <c r="B214" s="138"/>
      <c r="C214" s="138"/>
      <c r="D214" s="138"/>
      <c r="E214" s="176" t="s">
        <v>1792</v>
      </c>
      <c r="F214" s="176"/>
      <c r="G214" s="139">
        <v>737.67</v>
      </c>
    </row>
    <row r="215" spans="1:7" ht="16.5">
      <c r="A215" s="175" t="s">
        <v>1793</v>
      </c>
      <c r="B215" s="175"/>
      <c r="C215" s="133" t="s">
        <v>1769</v>
      </c>
      <c r="D215" s="133" t="s">
        <v>1770</v>
      </c>
      <c r="E215" s="133" t="s">
        <v>1771</v>
      </c>
      <c r="F215" s="133" t="s">
        <v>1772</v>
      </c>
      <c r="G215" s="133" t="s">
        <v>1773</v>
      </c>
    </row>
    <row r="216" spans="1:7" ht="16.5">
      <c r="A216" s="134" t="s">
        <v>1865</v>
      </c>
      <c r="B216" s="135" t="s">
        <v>1866</v>
      </c>
      <c r="C216" s="134" t="s">
        <v>1761</v>
      </c>
      <c r="D216" s="134" t="s">
        <v>1796</v>
      </c>
      <c r="E216" s="136">
        <v>0.125</v>
      </c>
      <c r="F216" s="137">
        <v>33.89</v>
      </c>
      <c r="G216" s="137">
        <v>4.2300000000000004</v>
      </c>
    </row>
    <row r="217" spans="1:7">
      <c r="A217" s="134" t="s">
        <v>1799</v>
      </c>
      <c r="B217" s="135" t="s">
        <v>1867</v>
      </c>
      <c r="C217" s="134" t="s">
        <v>1761</v>
      </c>
      <c r="D217" s="134" t="s">
        <v>1796</v>
      </c>
      <c r="E217" s="136">
        <v>0.753</v>
      </c>
      <c r="F217" s="137">
        <v>32.549999999999997</v>
      </c>
      <c r="G217" s="137">
        <v>24.51</v>
      </c>
    </row>
    <row r="218" spans="1:7">
      <c r="A218" s="134" t="s">
        <v>1801</v>
      </c>
      <c r="B218" s="135" t="s">
        <v>1848</v>
      </c>
      <c r="C218" s="134" t="s">
        <v>1761</v>
      </c>
      <c r="D218" s="134" t="s">
        <v>1796</v>
      </c>
      <c r="E218" s="136">
        <v>0.82599999999999996</v>
      </c>
      <c r="F218" s="137">
        <v>25.19</v>
      </c>
      <c r="G218" s="137">
        <v>20.8</v>
      </c>
    </row>
    <row r="219" spans="1:7">
      <c r="A219" s="138"/>
      <c r="B219" s="138"/>
      <c r="C219" s="138"/>
      <c r="D219" s="138"/>
      <c r="E219" s="176" t="s">
        <v>1803</v>
      </c>
      <c r="F219" s="176"/>
      <c r="G219" s="139">
        <v>49.54</v>
      </c>
    </row>
    <row r="220" spans="1:7">
      <c r="A220" s="138"/>
      <c r="B220" s="138"/>
      <c r="C220" s="138"/>
      <c r="D220" s="138"/>
      <c r="E220" s="177" t="s">
        <v>1807</v>
      </c>
      <c r="F220" s="177"/>
      <c r="G220" s="140">
        <v>787.42</v>
      </c>
    </row>
    <row r="221" spans="1:7">
      <c r="A221" s="138"/>
      <c r="B221" s="138"/>
      <c r="C221" s="138"/>
      <c r="D221" s="138"/>
      <c r="E221" s="178"/>
      <c r="F221" s="178"/>
      <c r="G221" s="178"/>
    </row>
    <row r="222" spans="1:7">
      <c r="A222" s="179" t="s">
        <v>1868</v>
      </c>
      <c r="B222" s="179"/>
      <c r="C222" s="179"/>
      <c r="D222" s="179"/>
      <c r="E222" s="179"/>
      <c r="F222" s="179"/>
      <c r="G222" s="179"/>
    </row>
    <row r="223" spans="1:7" ht="16.5">
      <c r="A223" s="175" t="s">
        <v>1836</v>
      </c>
      <c r="B223" s="175"/>
      <c r="C223" s="133" t="s">
        <v>1769</v>
      </c>
      <c r="D223" s="133" t="s">
        <v>1770</v>
      </c>
      <c r="E223" s="133" t="s">
        <v>1771</v>
      </c>
      <c r="F223" s="133" t="s">
        <v>1772</v>
      </c>
      <c r="G223" s="133" t="s">
        <v>1773</v>
      </c>
    </row>
    <row r="224" spans="1:7" ht="24.75">
      <c r="A224" s="134" t="s">
        <v>1859</v>
      </c>
      <c r="B224" s="135" t="s">
        <v>1860</v>
      </c>
      <c r="C224" s="134" t="s">
        <v>1761</v>
      </c>
      <c r="D224" s="134" t="s">
        <v>1839</v>
      </c>
      <c r="E224" s="136">
        <v>0.13100000000000001</v>
      </c>
      <c r="F224" s="137">
        <v>0.53</v>
      </c>
      <c r="G224" s="137">
        <v>0.06</v>
      </c>
    </row>
    <row r="225" spans="1:7" ht="24.75">
      <c r="A225" s="134" t="s">
        <v>1861</v>
      </c>
      <c r="B225" s="135" t="s">
        <v>1862</v>
      </c>
      <c r="C225" s="134" t="s">
        <v>1761</v>
      </c>
      <c r="D225" s="134" t="s">
        <v>1842</v>
      </c>
      <c r="E225" s="136">
        <v>0.12</v>
      </c>
      <c r="F225" s="137">
        <v>1.3</v>
      </c>
      <c r="G225" s="137">
        <v>0.15</v>
      </c>
    </row>
    <row r="226" spans="1:7">
      <c r="A226" s="138"/>
      <c r="B226" s="138"/>
      <c r="C226" s="138"/>
      <c r="D226" s="138"/>
      <c r="E226" s="176" t="s">
        <v>1843</v>
      </c>
      <c r="F226" s="176"/>
      <c r="G226" s="139">
        <v>0.21</v>
      </c>
    </row>
    <row r="227" spans="1:7" ht="16.5">
      <c r="A227" s="175" t="s">
        <v>1768</v>
      </c>
      <c r="B227" s="175"/>
      <c r="C227" s="133" t="s">
        <v>1769</v>
      </c>
      <c r="D227" s="133" t="s">
        <v>1770</v>
      </c>
      <c r="E227" s="133" t="s">
        <v>1771</v>
      </c>
      <c r="F227" s="133" t="s">
        <v>1772</v>
      </c>
      <c r="G227" s="133" t="s">
        <v>1773</v>
      </c>
    </row>
    <row r="228" spans="1:7" ht="33">
      <c r="A228" s="134" t="s">
        <v>1863</v>
      </c>
      <c r="B228" s="135" t="s">
        <v>1864</v>
      </c>
      <c r="C228" s="134" t="s">
        <v>1761</v>
      </c>
      <c r="D228" s="134" t="s">
        <v>1776</v>
      </c>
      <c r="E228" s="136">
        <v>1.103</v>
      </c>
      <c r="F228" s="137">
        <v>668.79</v>
      </c>
      <c r="G228" s="137">
        <v>737.67</v>
      </c>
    </row>
    <row r="229" spans="1:7">
      <c r="A229" s="138"/>
      <c r="B229" s="138"/>
      <c r="C229" s="138"/>
      <c r="D229" s="138"/>
      <c r="E229" s="176" t="s">
        <v>1792</v>
      </c>
      <c r="F229" s="176"/>
      <c r="G229" s="139">
        <v>737.67</v>
      </c>
    </row>
    <row r="230" spans="1:7" ht="16.5">
      <c r="A230" s="175" t="s">
        <v>1793</v>
      </c>
      <c r="B230" s="175"/>
      <c r="C230" s="133" t="s">
        <v>1769</v>
      </c>
      <c r="D230" s="133" t="s">
        <v>1770</v>
      </c>
      <c r="E230" s="133" t="s">
        <v>1771</v>
      </c>
      <c r="F230" s="133" t="s">
        <v>1772</v>
      </c>
      <c r="G230" s="133" t="s">
        <v>1773</v>
      </c>
    </row>
    <row r="231" spans="1:7" ht="16.5">
      <c r="A231" s="134" t="s">
        <v>1865</v>
      </c>
      <c r="B231" s="135" t="s">
        <v>1866</v>
      </c>
      <c r="C231" s="134" t="s">
        <v>1761</v>
      </c>
      <c r="D231" s="134" t="s">
        <v>1796</v>
      </c>
      <c r="E231" s="136">
        <v>0.125</v>
      </c>
      <c r="F231" s="137">
        <v>33.89</v>
      </c>
      <c r="G231" s="137">
        <v>4.2300000000000004</v>
      </c>
    </row>
    <row r="232" spans="1:7">
      <c r="A232" s="134" t="s">
        <v>1799</v>
      </c>
      <c r="B232" s="135" t="s">
        <v>1867</v>
      </c>
      <c r="C232" s="134" t="s">
        <v>1761</v>
      </c>
      <c r="D232" s="134" t="s">
        <v>1796</v>
      </c>
      <c r="E232" s="136">
        <v>0.753</v>
      </c>
      <c r="F232" s="137">
        <v>32.549999999999997</v>
      </c>
      <c r="G232" s="137">
        <v>24.51</v>
      </c>
    </row>
    <row r="233" spans="1:7">
      <c r="A233" s="134" t="s">
        <v>1801</v>
      </c>
      <c r="B233" s="135" t="s">
        <v>1848</v>
      </c>
      <c r="C233" s="134" t="s">
        <v>1761</v>
      </c>
      <c r="D233" s="134" t="s">
        <v>1796</v>
      </c>
      <c r="E233" s="136">
        <v>0.82599999999999996</v>
      </c>
      <c r="F233" s="137">
        <v>25.19</v>
      </c>
      <c r="G233" s="137">
        <v>20.8</v>
      </c>
    </row>
    <row r="234" spans="1:7">
      <c r="A234" s="138"/>
      <c r="B234" s="138"/>
      <c r="C234" s="138"/>
      <c r="D234" s="138"/>
      <c r="E234" s="176" t="s">
        <v>1803</v>
      </c>
      <c r="F234" s="176"/>
      <c r="G234" s="139">
        <v>49.54</v>
      </c>
    </row>
    <row r="235" spans="1:7">
      <c r="A235" s="138"/>
      <c r="B235" s="138"/>
      <c r="C235" s="138"/>
      <c r="D235" s="138"/>
      <c r="E235" s="177" t="s">
        <v>1807</v>
      </c>
      <c r="F235" s="177"/>
      <c r="G235" s="140">
        <v>787.42</v>
      </c>
    </row>
    <row r="236" spans="1:7">
      <c r="A236" s="138"/>
      <c r="B236" s="138"/>
      <c r="C236" s="138"/>
      <c r="D236" s="138"/>
      <c r="E236" s="178"/>
      <c r="F236" s="178"/>
      <c r="G236" s="178"/>
    </row>
    <row r="237" spans="1:7">
      <c r="A237" s="179" t="s">
        <v>1868</v>
      </c>
      <c r="B237" s="179"/>
      <c r="C237" s="179"/>
      <c r="D237" s="179"/>
      <c r="E237" s="179"/>
      <c r="F237" s="179"/>
      <c r="G237" s="179"/>
    </row>
    <row r="238" spans="1:7" ht="16.5">
      <c r="A238" s="175" t="s">
        <v>1836</v>
      </c>
      <c r="B238" s="175"/>
      <c r="C238" s="133" t="s">
        <v>1769</v>
      </c>
      <c r="D238" s="133" t="s">
        <v>1770</v>
      </c>
      <c r="E238" s="133" t="s">
        <v>1771</v>
      </c>
      <c r="F238" s="133" t="s">
        <v>1772</v>
      </c>
      <c r="G238" s="133" t="s">
        <v>1773</v>
      </c>
    </row>
    <row r="239" spans="1:7" ht="24.75">
      <c r="A239" s="134" t="s">
        <v>1859</v>
      </c>
      <c r="B239" s="135" t="s">
        <v>1860</v>
      </c>
      <c r="C239" s="134" t="s">
        <v>1761</v>
      </c>
      <c r="D239" s="134" t="s">
        <v>1839</v>
      </c>
      <c r="E239" s="136">
        <v>0.13100000000000001</v>
      </c>
      <c r="F239" s="137">
        <v>0.53</v>
      </c>
      <c r="G239" s="137">
        <v>0.06</v>
      </c>
    </row>
    <row r="240" spans="1:7" ht="24.75">
      <c r="A240" s="134" t="s">
        <v>1861</v>
      </c>
      <c r="B240" s="135" t="s">
        <v>1862</v>
      </c>
      <c r="C240" s="134" t="s">
        <v>1761</v>
      </c>
      <c r="D240" s="134" t="s">
        <v>1842</v>
      </c>
      <c r="E240" s="136">
        <v>0.12</v>
      </c>
      <c r="F240" s="137">
        <v>1.3</v>
      </c>
      <c r="G240" s="137">
        <v>0.15</v>
      </c>
    </row>
    <row r="241" spans="1:7">
      <c r="A241" s="138"/>
      <c r="B241" s="138"/>
      <c r="C241" s="138"/>
      <c r="D241" s="138"/>
      <c r="E241" s="176" t="s">
        <v>1843</v>
      </c>
      <c r="F241" s="176"/>
      <c r="G241" s="139">
        <v>0.21</v>
      </c>
    </row>
    <row r="242" spans="1:7" ht="16.5">
      <c r="A242" s="175" t="s">
        <v>1768</v>
      </c>
      <c r="B242" s="175"/>
      <c r="C242" s="133" t="s">
        <v>1769</v>
      </c>
      <c r="D242" s="133" t="s">
        <v>1770</v>
      </c>
      <c r="E242" s="133" t="s">
        <v>1771</v>
      </c>
      <c r="F242" s="133" t="s">
        <v>1772</v>
      </c>
      <c r="G242" s="133" t="s">
        <v>1773</v>
      </c>
    </row>
    <row r="243" spans="1:7" ht="33">
      <c r="A243" s="134" t="s">
        <v>1863</v>
      </c>
      <c r="B243" s="135" t="s">
        <v>1864</v>
      </c>
      <c r="C243" s="134" t="s">
        <v>1761</v>
      </c>
      <c r="D243" s="134" t="s">
        <v>1776</v>
      </c>
      <c r="E243" s="136">
        <v>1.103</v>
      </c>
      <c r="F243" s="137">
        <v>668.79</v>
      </c>
      <c r="G243" s="137">
        <v>737.67</v>
      </c>
    </row>
    <row r="244" spans="1:7">
      <c r="A244" s="138"/>
      <c r="B244" s="138"/>
      <c r="C244" s="138"/>
      <c r="D244" s="138"/>
      <c r="E244" s="176" t="s">
        <v>1792</v>
      </c>
      <c r="F244" s="176"/>
      <c r="G244" s="139">
        <v>737.67</v>
      </c>
    </row>
    <row r="245" spans="1:7" ht="16.5">
      <c r="A245" s="175" t="s">
        <v>1793</v>
      </c>
      <c r="B245" s="175"/>
      <c r="C245" s="133" t="s">
        <v>1769</v>
      </c>
      <c r="D245" s="133" t="s">
        <v>1770</v>
      </c>
      <c r="E245" s="133" t="s">
        <v>1771</v>
      </c>
      <c r="F245" s="133" t="s">
        <v>1772</v>
      </c>
      <c r="G245" s="133" t="s">
        <v>1773</v>
      </c>
    </row>
    <row r="246" spans="1:7" ht="16.5">
      <c r="A246" s="134" t="s">
        <v>1865</v>
      </c>
      <c r="B246" s="135" t="s">
        <v>1866</v>
      </c>
      <c r="C246" s="134" t="s">
        <v>1761</v>
      </c>
      <c r="D246" s="134" t="s">
        <v>1796</v>
      </c>
      <c r="E246" s="136">
        <v>0.125</v>
      </c>
      <c r="F246" s="137">
        <v>33.89</v>
      </c>
      <c r="G246" s="137">
        <v>4.2300000000000004</v>
      </c>
    </row>
    <row r="247" spans="1:7">
      <c r="A247" s="134" t="s">
        <v>1799</v>
      </c>
      <c r="B247" s="135" t="s">
        <v>1867</v>
      </c>
      <c r="C247" s="134" t="s">
        <v>1761</v>
      </c>
      <c r="D247" s="134" t="s">
        <v>1796</v>
      </c>
      <c r="E247" s="136">
        <v>0.753</v>
      </c>
      <c r="F247" s="137">
        <v>32.549999999999997</v>
      </c>
      <c r="G247" s="137">
        <v>24.51</v>
      </c>
    </row>
    <row r="248" spans="1:7">
      <c r="A248" s="134" t="s">
        <v>1801</v>
      </c>
      <c r="B248" s="135" t="s">
        <v>1848</v>
      </c>
      <c r="C248" s="134" t="s">
        <v>1761</v>
      </c>
      <c r="D248" s="134" t="s">
        <v>1796</v>
      </c>
      <c r="E248" s="136">
        <v>0.82599999999999996</v>
      </c>
      <c r="F248" s="137">
        <v>25.19</v>
      </c>
      <c r="G248" s="137">
        <v>20.8</v>
      </c>
    </row>
    <row r="249" spans="1:7">
      <c r="A249" s="138"/>
      <c r="B249" s="138"/>
      <c r="C249" s="138"/>
      <c r="D249" s="138"/>
      <c r="E249" s="176" t="s">
        <v>1803</v>
      </c>
      <c r="F249" s="176"/>
      <c r="G249" s="139">
        <v>49.54</v>
      </c>
    </row>
    <row r="250" spans="1:7">
      <c r="A250" s="138"/>
      <c r="B250" s="138"/>
      <c r="C250" s="138"/>
      <c r="D250" s="138"/>
      <c r="E250" s="177" t="s">
        <v>1807</v>
      </c>
      <c r="F250" s="177"/>
      <c r="G250" s="140">
        <v>787.42</v>
      </c>
    </row>
    <row r="251" spans="1:7">
      <c r="A251" s="138"/>
      <c r="B251" s="138"/>
      <c r="C251" s="138"/>
      <c r="D251" s="138"/>
      <c r="E251" s="178"/>
      <c r="F251" s="178"/>
      <c r="G251" s="178"/>
    </row>
    <row r="252" spans="1:7">
      <c r="A252" s="179" t="s">
        <v>1869</v>
      </c>
      <c r="B252" s="179"/>
      <c r="C252" s="179"/>
      <c r="D252" s="179"/>
      <c r="E252" s="179"/>
      <c r="F252" s="179"/>
      <c r="G252" s="179"/>
    </row>
    <row r="253" spans="1:7" ht="16.5">
      <c r="A253" s="175" t="s">
        <v>1768</v>
      </c>
      <c r="B253" s="175"/>
      <c r="C253" s="133" t="s">
        <v>1769</v>
      </c>
      <c r="D253" s="133" t="s">
        <v>1770</v>
      </c>
      <c r="E253" s="133" t="s">
        <v>1771</v>
      </c>
      <c r="F253" s="133" t="s">
        <v>1772</v>
      </c>
      <c r="G253" s="133" t="s">
        <v>1773</v>
      </c>
    </row>
    <row r="254" spans="1:7" ht="16.5">
      <c r="A254" s="134" t="s">
        <v>1870</v>
      </c>
      <c r="B254" s="135" t="s">
        <v>1871</v>
      </c>
      <c r="C254" s="134" t="s">
        <v>1761</v>
      </c>
      <c r="D254" s="134" t="s">
        <v>1872</v>
      </c>
      <c r="E254" s="136">
        <v>2.27</v>
      </c>
      <c r="F254" s="137">
        <v>50.8</v>
      </c>
      <c r="G254" s="137">
        <v>115.31</v>
      </c>
    </row>
    <row r="255" spans="1:7" ht="16.5">
      <c r="A255" s="134" t="s">
        <v>1873</v>
      </c>
      <c r="B255" s="135" t="s">
        <v>1874</v>
      </c>
      <c r="C255" s="134" t="s">
        <v>1761</v>
      </c>
      <c r="D255" s="134" t="s">
        <v>1872</v>
      </c>
      <c r="E255" s="136">
        <v>1.05</v>
      </c>
      <c r="F255" s="137">
        <v>58.11</v>
      </c>
      <c r="G255" s="137">
        <v>61.01</v>
      </c>
    </row>
    <row r="256" spans="1:7" ht="16.5">
      <c r="A256" s="134" t="s">
        <v>1875</v>
      </c>
      <c r="B256" s="135" t="s">
        <v>1876</v>
      </c>
      <c r="C256" s="134" t="s">
        <v>1761</v>
      </c>
      <c r="D256" s="134" t="s">
        <v>1784</v>
      </c>
      <c r="E256" s="136">
        <v>0.56000000000000005</v>
      </c>
      <c r="F256" s="137">
        <v>44.05</v>
      </c>
      <c r="G256" s="137">
        <v>24.66</v>
      </c>
    </row>
    <row r="257" spans="1:7">
      <c r="A257" s="138"/>
      <c r="B257" s="138"/>
      <c r="C257" s="138"/>
      <c r="D257" s="138"/>
      <c r="E257" s="176" t="s">
        <v>1792</v>
      </c>
      <c r="F257" s="176"/>
      <c r="G257" s="139">
        <v>200.98</v>
      </c>
    </row>
    <row r="258" spans="1:7" ht="16.5">
      <c r="A258" s="175" t="s">
        <v>1793</v>
      </c>
      <c r="B258" s="175"/>
      <c r="C258" s="133" t="s">
        <v>1769</v>
      </c>
      <c r="D258" s="133" t="s">
        <v>1770</v>
      </c>
      <c r="E258" s="133" t="s">
        <v>1771</v>
      </c>
      <c r="F258" s="133" t="s">
        <v>1772</v>
      </c>
      <c r="G258" s="133" t="s">
        <v>1773</v>
      </c>
    </row>
    <row r="259" spans="1:7" ht="16.5">
      <c r="A259" s="134" t="s">
        <v>1877</v>
      </c>
      <c r="B259" s="135" t="s">
        <v>1878</v>
      </c>
      <c r="C259" s="134" t="s">
        <v>1761</v>
      </c>
      <c r="D259" s="134" t="s">
        <v>1796</v>
      </c>
      <c r="E259" s="136">
        <v>5.5430000000000001</v>
      </c>
      <c r="F259" s="137">
        <v>27.04</v>
      </c>
      <c r="G259" s="137">
        <v>149.88</v>
      </c>
    </row>
    <row r="260" spans="1:7" ht="16.5">
      <c r="A260" s="134" t="s">
        <v>1879</v>
      </c>
      <c r="B260" s="135" t="s">
        <v>1880</v>
      </c>
      <c r="C260" s="134" t="s">
        <v>1761</v>
      </c>
      <c r="D260" s="134" t="s">
        <v>1796</v>
      </c>
      <c r="E260" s="136">
        <v>5.181</v>
      </c>
      <c r="F260" s="137">
        <v>33.97</v>
      </c>
      <c r="G260" s="137">
        <v>175.99</v>
      </c>
    </row>
    <row r="261" spans="1:7">
      <c r="A261" s="138"/>
      <c r="B261" s="138"/>
      <c r="C261" s="138"/>
      <c r="D261" s="138"/>
      <c r="E261" s="176" t="s">
        <v>1803</v>
      </c>
      <c r="F261" s="176"/>
      <c r="G261" s="139">
        <v>325.87</v>
      </c>
    </row>
    <row r="262" spans="1:7">
      <c r="A262" s="138"/>
      <c r="B262" s="138"/>
      <c r="C262" s="138"/>
      <c r="D262" s="138"/>
      <c r="E262" s="177" t="s">
        <v>1807</v>
      </c>
      <c r="F262" s="177"/>
      <c r="G262" s="140">
        <v>526.85</v>
      </c>
    </row>
    <row r="263" spans="1:7">
      <c r="A263" s="138"/>
      <c r="B263" s="138"/>
      <c r="C263" s="138"/>
      <c r="D263" s="138"/>
      <c r="E263" s="178"/>
      <c r="F263" s="178"/>
      <c r="G263" s="178"/>
    </row>
    <row r="264" spans="1:7">
      <c r="A264" s="179" t="s">
        <v>1881</v>
      </c>
      <c r="B264" s="179"/>
      <c r="C264" s="179"/>
      <c r="D264" s="179"/>
      <c r="E264" s="179"/>
      <c r="F264" s="179"/>
      <c r="G264" s="179"/>
    </row>
    <row r="265" spans="1:7" ht="16.5">
      <c r="A265" s="175" t="s">
        <v>1768</v>
      </c>
      <c r="B265" s="175"/>
      <c r="C265" s="133" t="s">
        <v>1769</v>
      </c>
      <c r="D265" s="133" t="s">
        <v>1770</v>
      </c>
      <c r="E265" s="133" t="s">
        <v>1771</v>
      </c>
      <c r="F265" s="133" t="s">
        <v>1772</v>
      </c>
      <c r="G265" s="133" t="s">
        <v>1773</v>
      </c>
    </row>
    <row r="266" spans="1:7" ht="24.75">
      <c r="A266" s="134" t="s">
        <v>1882</v>
      </c>
      <c r="B266" s="135" t="s">
        <v>1883</v>
      </c>
      <c r="C266" s="134" t="s">
        <v>1761</v>
      </c>
      <c r="D266" s="134" t="s">
        <v>1779</v>
      </c>
      <c r="E266" s="136">
        <v>1.7050000000000001</v>
      </c>
      <c r="F266" s="137">
        <v>0.2</v>
      </c>
      <c r="G266" s="137">
        <v>0.34</v>
      </c>
    </row>
    <row r="267" spans="1:7" ht="24.75">
      <c r="A267" s="134" t="s">
        <v>1884</v>
      </c>
      <c r="B267" s="135" t="s">
        <v>1885</v>
      </c>
      <c r="C267" s="134" t="s">
        <v>1761</v>
      </c>
      <c r="D267" s="134" t="s">
        <v>1787</v>
      </c>
      <c r="E267" s="136">
        <v>2.3220000000000001</v>
      </c>
      <c r="F267" s="137">
        <v>2.7</v>
      </c>
      <c r="G267" s="137">
        <v>6.26</v>
      </c>
    </row>
    <row r="268" spans="1:7">
      <c r="A268" s="134" t="s">
        <v>1886</v>
      </c>
      <c r="B268" s="135" t="s">
        <v>1887</v>
      </c>
      <c r="C268" s="134" t="s">
        <v>1761</v>
      </c>
      <c r="D268" s="134" t="s">
        <v>1784</v>
      </c>
      <c r="E268" s="136">
        <v>0.748</v>
      </c>
      <c r="F268" s="137">
        <v>45.42</v>
      </c>
      <c r="G268" s="137">
        <v>33.97</v>
      </c>
    </row>
    <row r="269" spans="1:7">
      <c r="A269" s="134" t="s">
        <v>1888</v>
      </c>
      <c r="B269" s="135" t="s">
        <v>1889</v>
      </c>
      <c r="C269" s="134" t="s">
        <v>1761</v>
      </c>
      <c r="D269" s="134" t="s">
        <v>1779</v>
      </c>
      <c r="E269" s="136">
        <v>0.309</v>
      </c>
      <c r="F269" s="137">
        <v>19.11</v>
      </c>
      <c r="G269" s="137">
        <v>5.9</v>
      </c>
    </row>
    <row r="270" spans="1:7">
      <c r="A270" s="134" t="s">
        <v>1890</v>
      </c>
      <c r="B270" s="135" t="s">
        <v>1891</v>
      </c>
      <c r="C270" s="134" t="s">
        <v>1761</v>
      </c>
      <c r="D270" s="134" t="s">
        <v>1872</v>
      </c>
      <c r="E270" s="136">
        <v>1</v>
      </c>
      <c r="F270" s="137">
        <v>482.22</v>
      </c>
      <c r="G270" s="137">
        <v>482.22</v>
      </c>
    </row>
    <row r="271" spans="1:7">
      <c r="A271" s="138"/>
      <c r="B271" s="138"/>
      <c r="C271" s="138"/>
      <c r="D271" s="138"/>
      <c r="E271" s="176" t="s">
        <v>1792</v>
      </c>
      <c r="F271" s="176"/>
      <c r="G271" s="139">
        <v>528.69000000000005</v>
      </c>
    </row>
    <row r="272" spans="1:7" ht="16.5">
      <c r="A272" s="175" t="s">
        <v>1793</v>
      </c>
      <c r="B272" s="175"/>
      <c r="C272" s="133" t="s">
        <v>1769</v>
      </c>
      <c r="D272" s="133" t="s">
        <v>1770</v>
      </c>
      <c r="E272" s="133" t="s">
        <v>1771</v>
      </c>
      <c r="F272" s="133" t="s">
        <v>1772</v>
      </c>
      <c r="G272" s="133" t="s">
        <v>1773</v>
      </c>
    </row>
    <row r="273" spans="1:7">
      <c r="A273" s="134" t="s">
        <v>1801</v>
      </c>
      <c r="B273" s="135" t="s">
        <v>1848</v>
      </c>
      <c r="C273" s="134" t="s">
        <v>1761</v>
      </c>
      <c r="D273" s="134" t="s">
        <v>1796</v>
      </c>
      <c r="E273" s="136">
        <v>1.3779999999999999</v>
      </c>
      <c r="F273" s="137">
        <v>25.19</v>
      </c>
      <c r="G273" s="137">
        <v>34.71</v>
      </c>
    </row>
    <row r="274" spans="1:7">
      <c r="A274" s="134" t="s">
        <v>1892</v>
      </c>
      <c r="B274" s="135" t="s">
        <v>1893</v>
      </c>
      <c r="C274" s="134" t="s">
        <v>1761</v>
      </c>
      <c r="D274" s="134" t="s">
        <v>1796</v>
      </c>
      <c r="E274" s="136">
        <v>1.4179999999999999</v>
      </c>
      <c r="F274" s="137">
        <v>28.58</v>
      </c>
      <c r="G274" s="137">
        <v>40.520000000000003</v>
      </c>
    </row>
    <row r="275" spans="1:7">
      <c r="A275" s="138"/>
      <c r="B275" s="138"/>
      <c r="C275" s="138"/>
      <c r="D275" s="138"/>
      <c r="E275" s="176" t="s">
        <v>1803</v>
      </c>
      <c r="F275" s="176"/>
      <c r="G275" s="139">
        <v>75.23</v>
      </c>
    </row>
    <row r="276" spans="1:7">
      <c r="A276" s="138"/>
      <c r="B276" s="138"/>
      <c r="C276" s="138"/>
      <c r="D276" s="138"/>
      <c r="E276" s="177" t="s">
        <v>1807</v>
      </c>
      <c r="F276" s="177"/>
      <c r="G276" s="140">
        <v>603.91999999999996</v>
      </c>
    </row>
    <row r="277" spans="1:7">
      <c r="A277" s="138"/>
      <c r="B277" s="138"/>
      <c r="C277" s="138"/>
      <c r="D277" s="138"/>
      <c r="E277" s="178"/>
      <c r="F277" s="178"/>
      <c r="G277" s="178"/>
    </row>
    <row r="278" spans="1:7">
      <c r="A278" s="179" t="s">
        <v>1894</v>
      </c>
      <c r="B278" s="179"/>
      <c r="C278" s="179"/>
      <c r="D278" s="179"/>
      <c r="E278" s="179"/>
      <c r="F278" s="179"/>
      <c r="G278" s="179"/>
    </row>
    <row r="279" spans="1:7" ht="16.5">
      <c r="A279" s="175" t="s">
        <v>1768</v>
      </c>
      <c r="B279" s="175"/>
      <c r="C279" s="133" t="s">
        <v>1769</v>
      </c>
      <c r="D279" s="133" t="s">
        <v>1770</v>
      </c>
      <c r="E279" s="133" t="s">
        <v>1771</v>
      </c>
      <c r="F279" s="133" t="s">
        <v>1772</v>
      </c>
      <c r="G279" s="133" t="s">
        <v>1773</v>
      </c>
    </row>
    <row r="280" spans="1:7" ht="16.5">
      <c r="A280" s="134" t="s">
        <v>1895</v>
      </c>
      <c r="B280" s="135" t="s">
        <v>1896</v>
      </c>
      <c r="C280" s="134" t="s">
        <v>1761</v>
      </c>
      <c r="D280" s="134" t="s">
        <v>1784</v>
      </c>
      <c r="E280" s="136">
        <v>3.7999999999999999E-2</v>
      </c>
      <c r="F280" s="137">
        <v>44.69</v>
      </c>
      <c r="G280" s="137">
        <v>1.69</v>
      </c>
    </row>
    <row r="281" spans="1:7" ht="24.75">
      <c r="A281" s="134" t="s">
        <v>1897</v>
      </c>
      <c r="B281" s="135" t="s">
        <v>1898</v>
      </c>
      <c r="C281" s="134" t="s">
        <v>1761</v>
      </c>
      <c r="D281" s="134" t="s">
        <v>1787</v>
      </c>
      <c r="E281" s="136">
        <v>2.5</v>
      </c>
      <c r="F281" s="137">
        <v>0.3</v>
      </c>
      <c r="G281" s="137">
        <v>0.75</v>
      </c>
    </row>
    <row r="282" spans="1:7" ht="24.75">
      <c r="A282" s="134" t="s">
        <v>1899</v>
      </c>
      <c r="B282" s="135" t="s">
        <v>1900</v>
      </c>
      <c r="C282" s="134" t="s">
        <v>1761</v>
      </c>
      <c r="D282" s="134" t="s">
        <v>1779</v>
      </c>
      <c r="E282" s="136">
        <v>15</v>
      </c>
      <c r="F282" s="137">
        <v>0.21</v>
      </c>
      <c r="G282" s="137">
        <v>3.15</v>
      </c>
    </row>
    <row r="283" spans="1:7" ht="16.5">
      <c r="A283" s="134" t="s">
        <v>1901</v>
      </c>
      <c r="B283" s="135" t="s">
        <v>1902</v>
      </c>
      <c r="C283" s="134" t="s">
        <v>1761</v>
      </c>
      <c r="D283" s="134" t="s">
        <v>1872</v>
      </c>
      <c r="E283" s="136">
        <v>1.05</v>
      </c>
      <c r="F283" s="137">
        <v>47.67</v>
      </c>
      <c r="G283" s="137">
        <v>50.05</v>
      </c>
    </row>
    <row r="284" spans="1:7">
      <c r="A284" s="138"/>
      <c r="B284" s="138"/>
      <c r="C284" s="138"/>
      <c r="D284" s="138"/>
      <c r="E284" s="176" t="s">
        <v>1792</v>
      </c>
      <c r="F284" s="176"/>
      <c r="G284" s="139">
        <v>55.64</v>
      </c>
    </row>
    <row r="285" spans="1:7" ht="16.5">
      <c r="A285" s="175" t="s">
        <v>1793</v>
      </c>
      <c r="B285" s="175"/>
      <c r="C285" s="133" t="s">
        <v>1769</v>
      </c>
      <c r="D285" s="133" t="s">
        <v>1770</v>
      </c>
      <c r="E285" s="133" t="s">
        <v>1771</v>
      </c>
      <c r="F285" s="133" t="s">
        <v>1772</v>
      </c>
      <c r="G285" s="133" t="s">
        <v>1773</v>
      </c>
    </row>
    <row r="286" spans="1:7" ht="16.5">
      <c r="A286" s="134" t="s">
        <v>1879</v>
      </c>
      <c r="B286" s="135" t="s">
        <v>1880</v>
      </c>
      <c r="C286" s="134" t="s">
        <v>1761</v>
      </c>
      <c r="D286" s="134" t="s">
        <v>1796</v>
      </c>
      <c r="E286" s="136">
        <v>0.7</v>
      </c>
      <c r="F286" s="137">
        <v>33.97</v>
      </c>
      <c r="G286" s="137">
        <v>23.77</v>
      </c>
    </row>
    <row r="287" spans="1:7">
      <c r="A287" s="134" t="s">
        <v>1801</v>
      </c>
      <c r="B287" s="135" t="s">
        <v>1848</v>
      </c>
      <c r="C287" s="134" t="s">
        <v>1761</v>
      </c>
      <c r="D287" s="134" t="s">
        <v>1796</v>
      </c>
      <c r="E287" s="136">
        <v>0.7</v>
      </c>
      <c r="F287" s="137">
        <v>25.19</v>
      </c>
      <c r="G287" s="137">
        <v>17.63</v>
      </c>
    </row>
    <row r="288" spans="1:7">
      <c r="A288" s="138"/>
      <c r="B288" s="138"/>
      <c r="C288" s="138"/>
      <c r="D288" s="138"/>
      <c r="E288" s="176" t="s">
        <v>1803</v>
      </c>
      <c r="F288" s="176"/>
      <c r="G288" s="139">
        <v>41.4</v>
      </c>
    </row>
    <row r="289" spans="1:7">
      <c r="A289" s="138"/>
      <c r="B289" s="138"/>
      <c r="C289" s="138"/>
      <c r="D289" s="138"/>
      <c r="E289" s="177" t="s">
        <v>1807</v>
      </c>
      <c r="F289" s="177"/>
      <c r="G289" s="140">
        <v>97.04</v>
      </c>
    </row>
    <row r="290" spans="1:7">
      <c r="A290" s="138"/>
      <c r="B290" s="138"/>
      <c r="C290" s="138"/>
      <c r="D290" s="138"/>
      <c r="E290" s="178"/>
      <c r="F290" s="178"/>
      <c r="G290" s="178"/>
    </row>
    <row r="291" spans="1:7">
      <c r="A291" s="179" t="s">
        <v>1903</v>
      </c>
      <c r="B291" s="179"/>
      <c r="C291" s="179"/>
      <c r="D291" s="179"/>
      <c r="E291" s="179"/>
      <c r="F291" s="179"/>
      <c r="G291" s="179"/>
    </row>
    <row r="292" spans="1:7" ht="16.5">
      <c r="A292" s="175" t="s">
        <v>14</v>
      </c>
      <c r="B292" s="175"/>
      <c r="C292" s="133" t="s">
        <v>1769</v>
      </c>
      <c r="D292" s="133" t="s">
        <v>1770</v>
      </c>
      <c r="E292" s="133" t="s">
        <v>1771</v>
      </c>
      <c r="F292" s="133" t="s">
        <v>1772</v>
      </c>
      <c r="G292" s="133" t="s">
        <v>1773</v>
      </c>
    </row>
    <row r="293" spans="1:7" ht="24.75">
      <c r="A293" s="134" t="s">
        <v>1904</v>
      </c>
      <c r="B293" s="135" t="s">
        <v>1905</v>
      </c>
      <c r="C293" s="134" t="s">
        <v>1761</v>
      </c>
      <c r="D293" s="134" t="s">
        <v>1787</v>
      </c>
      <c r="E293" s="136">
        <v>10</v>
      </c>
      <c r="F293" s="137">
        <v>11.09</v>
      </c>
      <c r="G293" s="137">
        <v>110.9</v>
      </c>
    </row>
    <row r="294" spans="1:7" ht="24.75">
      <c r="A294" s="134" t="s">
        <v>1906</v>
      </c>
      <c r="B294" s="135" t="s">
        <v>1907</v>
      </c>
      <c r="C294" s="134" t="s">
        <v>1761</v>
      </c>
      <c r="D294" s="134" t="s">
        <v>1779</v>
      </c>
      <c r="E294" s="136">
        <v>1</v>
      </c>
      <c r="F294" s="137">
        <v>420.1</v>
      </c>
      <c r="G294" s="137">
        <v>420.1</v>
      </c>
    </row>
    <row r="295" spans="1:7" ht="33">
      <c r="A295" s="134" t="s">
        <v>1908</v>
      </c>
      <c r="B295" s="135" t="s">
        <v>1909</v>
      </c>
      <c r="C295" s="134" t="s">
        <v>1761</v>
      </c>
      <c r="D295" s="134" t="s">
        <v>1779</v>
      </c>
      <c r="E295" s="136">
        <v>1</v>
      </c>
      <c r="F295" s="137">
        <v>161.63999999999999</v>
      </c>
      <c r="G295" s="137">
        <v>161.63999999999999</v>
      </c>
    </row>
    <row r="296" spans="1:7" ht="24.75">
      <c r="A296" s="134" t="s">
        <v>1910</v>
      </c>
      <c r="B296" s="135" t="s">
        <v>1911</v>
      </c>
      <c r="C296" s="134" t="s">
        <v>1761</v>
      </c>
      <c r="D296" s="134" t="s">
        <v>1779</v>
      </c>
      <c r="E296" s="136">
        <v>1</v>
      </c>
      <c r="F296" s="137">
        <v>389.22</v>
      </c>
      <c r="G296" s="137">
        <v>389.22</v>
      </c>
    </row>
    <row r="297" spans="1:7">
      <c r="A297" s="138"/>
      <c r="B297" s="138"/>
      <c r="C297" s="138"/>
      <c r="D297" s="138"/>
      <c r="E297" s="176" t="s">
        <v>1806</v>
      </c>
      <c r="F297" s="176"/>
      <c r="G297" s="139">
        <v>1081.8599999999999</v>
      </c>
    </row>
    <row r="298" spans="1:7">
      <c r="A298" s="138"/>
      <c r="B298" s="138"/>
      <c r="C298" s="138"/>
      <c r="D298" s="138"/>
      <c r="E298" s="177" t="s">
        <v>1807</v>
      </c>
      <c r="F298" s="177"/>
      <c r="G298" s="140">
        <v>1081.8599999999999</v>
      </c>
    </row>
    <row r="299" spans="1:7">
      <c r="A299" s="138"/>
      <c r="B299" s="138"/>
      <c r="C299" s="138"/>
      <c r="D299" s="138"/>
      <c r="E299" s="178"/>
      <c r="F299" s="178"/>
      <c r="G299" s="178"/>
    </row>
    <row r="300" spans="1:7">
      <c r="A300" s="179" t="s">
        <v>1912</v>
      </c>
      <c r="B300" s="179"/>
      <c r="C300" s="179"/>
      <c r="D300" s="179"/>
      <c r="E300" s="179"/>
      <c r="F300" s="179"/>
      <c r="G300" s="179"/>
    </row>
    <row r="301" spans="1:7" ht="16.5">
      <c r="A301" s="175" t="s">
        <v>14</v>
      </c>
      <c r="B301" s="175"/>
      <c r="C301" s="133" t="s">
        <v>1769</v>
      </c>
      <c r="D301" s="133" t="s">
        <v>1770</v>
      </c>
      <c r="E301" s="133" t="s">
        <v>1771</v>
      </c>
      <c r="F301" s="133" t="s">
        <v>1772</v>
      </c>
      <c r="G301" s="133" t="s">
        <v>1773</v>
      </c>
    </row>
    <row r="302" spans="1:7" ht="24.75">
      <c r="A302" s="134" t="s">
        <v>1904</v>
      </c>
      <c r="B302" s="135" t="s">
        <v>1905</v>
      </c>
      <c r="C302" s="134" t="s">
        <v>1761</v>
      </c>
      <c r="D302" s="134" t="s">
        <v>1787</v>
      </c>
      <c r="E302" s="136">
        <v>10</v>
      </c>
      <c r="F302" s="137">
        <v>11.09</v>
      </c>
      <c r="G302" s="137">
        <v>110.9</v>
      </c>
    </row>
    <row r="303" spans="1:7" ht="24.75">
      <c r="A303" s="134" t="s">
        <v>1906</v>
      </c>
      <c r="B303" s="135" t="s">
        <v>1907</v>
      </c>
      <c r="C303" s="134" t="s">
        <v>1761</v>
      </c>
      <c r="D303" s="134" t="s">
        <v>1779</v>
      </c>
      <c r="E303" s="136">
        <v>1</v>
      </c>
      <c r="F303" s="137">
        <v>420.1</v>
      </c>
      <c r="G303" s="137">
        <v>420.1</v>
      </c>
    </row>
    <row r="304" spans="1:7" ht="33">
      <c r="A304" s="134" t="s">
        <v>1908</v>
      </c>
      <c r="B304" s="135" t="s">
        <v>1909</v>
      </c>
      <c r="C304" s="134" t="s">
        <v>1761</v>
      </c>
      <c r="D304" s="134" t="s">
        <v>1779</v>
      </c>
      <c r="E304" s="136">
        <v>1</v>
      </c>
      <c r="F304" s="137">
        <v>161.63999999999999</v>
      </c>
      <c r="G304" s="137">
        <v>161.63999999999999</v>
      </c>
    </row>
    <row r="305" spans="1:7" ht="24.75">
      <c r="A305" s="134" t="s">
        <v>1913</v>
      </c>
      <c r="B305" s="135" t="s">
        <v>1914</v>
      </c>
      <c r="C305" s="134" t="s">
        <v>1761</v>
      </c>
      <c r="D305" s="134" t="s">
        <v>1779</v>
      </c>
      <c r="E305" s="136">
        <v>1</v>
      </c>
      <c r="F305" s="137">
        <v>897.05</v>
      </c>
      <c r="G305" s="137">
        <v>897.05</v>
      </c>
    </row>
    <row r="306" spans="1:7">
      <c r="A306" s="138"/>
      <c r="B306" s="138"/>
      <c r="C306" s="138"/>
      <c r="D306" s="138"/>
      <c r="E306" s="176" t="s">
        <v>1806</v>
      </c>
      <c r="F306" s="176"/>
      <c r="G306" s="139">
        <v>1589.69</v>
      </c>
    </row>
    <row r="307" spans="1:7">
      <c r="A307" s="138"/>
      <c r="B307" s="138"/>
      <c r="C307" s="138"/>
      <c r="D307" s="138"/>
      <c r="E307" s="177" t="s">
        <v>1807</v>
      </c>
      <c r="F307" s="177"/>
      <c r="G307" s="140">
        <v>1589.69</v>
      </c>
    </row>
    <row r="308" spans="1:7">
      <c r="A308" s="138"/>
      <c r="B308" s="138"/>
      <c r="C308" s="138"/>
      <c r="D308" s="138"/>
      <c r="E308" s="178"/>
      <c r="F308" s="178"/>
      <c r="G308" s="178"/>
    </row>
    <row r="309" spans="1:7">
      <c r="A309" s="179" t="s">
        <v>1915</v>
      </c>
      <c r="B309" s="179"/>
      <c r="C309" s="179"/>
      <c r="D309" s="179"/>
      <c r="E309" s="179"/>
      <c r="F309" s="179"/>
      <c r="G309" s="179"/>
    </row>
    <row r="310" spans="1:7" ht="16.5">
      <c r="A310" s="175" t="s">
        <v>14</v>
      </c>
      <c r="B310" s="175"/>
      <c r="C310" s="133" t="s">
        <v>1769</v>
      </c>
      <c r="D310" s="133" t="s">
        <v>1770</v>
      </c>
      <c r="E310" s="133" t="s">
        <v>1771</v>
      </c>
      <c r="F310" s="133" t="s">
        <v>1772</v>
      </c>
      <c r="G310" s="133" t="s">
        <v>1773</v>
      </c>
    </row>
    <row r="311" spans="1:7" ht="24.75">
      <c r="A311" s="134" t="s">
        <v>1904</v>
      </c>
      <c r="B311" s="135" t="s">
        <v>1905</v>
      </c>
      <c r="C311" s="134" t="s">
        <v>1761</v>
      </c>
      <c r="D311" s="134" t="s">
        <v>1787</v>
      </c>
      <c r="E311" s="136">
        <v>10</v>
      </c>
      <c r="F311" s="137">
        <v>11.09</v>
      </c>
      <c r="G311" s="137">
        <v>110.9</v>
      </c>
    </row>
    <row r="312" spans="1:7" ht="24.75">
      <c r="A312" s="134" t="s">
        <v>1906</v>
      </c>
      <c r="B312" s="135" t="s">
        <v>1907</v>
      </c>
      <c r="C312" s="134" t="s">
        <v>1761</v>
      </c>
      <c r="D312" s="134" t="s">
        <v>1779</v>
      </c>
      <c r="E312" s="136">
        <v>1</v>
      </c>
      <c r="F312" s="137">
        <v>420.1</v>
      </c>
      <c r="G312" s="137">
        <v>420.1</v>
      </c>
    </row>
    <row r="313" spans="1:7" ht="33">
      <c r="A313" s="134" t="s">
        <v>1908</v>
      </c>
      <c r="B313" s="135" t="s">
        <v>1909</v>
      </c>
      <c r="C313" s="134" t="s">
        <v>1761</v>
      </c>
      <c r="D313" s="134" t="s">
        <v>1779</v>
      </c>
      <c r="E313" s="136">
        <v>1</v>
      </c>
      <c r="F313" s="137">
        <v>161.63999999999999</v>
      </c>
      <c r="G313" s="137">
        <v>161.63999999999999</v>
      </c>
    </row>
    <row r="314" spans="1:7" ht="24.75">
      <c r="A314" s="134" t="s">
        <v>1910</v>
      </c>
      <c r="B314" s="135" t="s">
        <v>1911</v>
      </c>
      <c r="C314" s="134" t="s">
        <v>1761</v>
      </c>
      <c r="D314" s="134" t="s">
        <v>1779</v>
      </c>
      <c r="E314" s="136">
        <v>1</v>
      </c>
      <c r="F314" s="137">
        <v>389.22</v>
      </c>
      <c r="G314" s="137">
        <v>389.22</v>
      </c>
    </row>
    <row r="315" spans="1:7">
      <c r="A315" s="138"/>
      <c r="B315" s="138"/>
      <c r="C315" s="138"/>
      <c r="D315" s="138"/>
      <c r="E315" s="176" t="s">
        <v>1806</v>
      </c>
      <c r="F315" s="176"/>
      <c r="G315" s="139">
        <v>1081.8599999999999</v>
      </c>
    </row>
    <row r="316" spans="1:7">
      <c r="A316" s="138"/>
      <c r="B316" s="138"/>
      <c r="C316" s="138"/>
      <c r="D316" s="138"/>
      <c r="E316" s="177" t="s">
        <v>1807</v>
      </c>
      <c r="F316" s="177"/>
      <c r="G316" s="140">
        <v>1081.8599999999999</v>
      </c>
    </row>
    <row r="317" spans="1:7">
      <c r="A317" s="138"/>
      <c r="B317" s="138"/>
      <c r="C317" s="138"/>
      <c r="D317" s="138"/>
      <c r="E317" s="178"/>
      <c r="F317" s="178"/>
      <c r="G317" s="178"/>
    </row>
    <row r="318" spans="1:7">
      <c r="A318" s="179" t="s">
        <v>1916</v>
      </c>
      <c r="B318" s="179"/>
      <c r="C318" s="179"/>
      <c r="D318" s="179"/>
      <c r="E318" s="179"/>
      <c r="F318" s="179"/>
      <c r="G318" s="179"/>
    </row>
    <row r="319" spans="1:7" ht="16.5">
      <c r="A319" s="175" t="s">
        <v>1768</v>
      </c>
      <c r="B319" s="175"/>
      <c r="C319" s="133" t="s">
        <v>1769</v>
      </c>
      <c r="D319" s="133" t="s">
        <v>1770</v>
      </c>
      <c r="E319" s="133" t="s">
        <v>1771</v>
      </c>
      <c r="F319" s="133" t="s">
        <v>1772</v>
      </c>
      <c r="G319" s="133" t="s">
        <v>1773</v>
      </c>
    </row>
    <row r="320" spans="1:7">
      <c r="A320" s="134" t="s">
        <v>1917</v>
      </c>
      <c r="B320" s="135" t="s">
        <v>1918</v>
      </c>
      <c r="C320" s="134" t="s">
        <v>1761</v>
      </c>
      <c r="D320" s="134" t="s">
        <v>1784</v>
      </c>
      <c r="E320" s="136">
        <v>2.1000000000000001E-2</v>
      </c>
      <c r="F320" s="137">
        <v>22.88</v>
      </c>
      <c r="G320" s="137">
        <v>0.48</v>
      </c>
    </row>
    <row r="321" spans="1:7">
      <c r="A321" s="134" t="s">
        <v>1888</v>
      </c>
      <c r="B321" s="135" t="s">
        <v>1889</v>
      </c>
      <c r="C321" s="134" t="s">
        <v>1761</v>
      </c>
      <c r="D321" s="134" t="s">
        <v>1779</v>
      </c>
      <c r="E321" s="136">
        <v>0.35699999999999998</v>
      </c>
      <c r="F321" s="137">
        <v>19.11</v>
      </c>
      <c r="G321" s="137">
        <v>6.82</v>
      </c>
    </row>
    <row r="322" spans="1:7">
      <c r="A322" s="134" t="s">
        <v>1919</v>
      </c>
      <c r="B322" s="135" t="s">
        <v>1920</v>
      </c>
      <c r="C322" s="134" t="s">
        <v>1761</v>
      </c>
      <c r="D322" s="134" t="s">
        <v>1872</v>
      </c>
      <c r="E322" s="136">
        <v>1</v>
      </c>
      <c r="F322" s="137">
        <v>226.66</v>
      </c>
      <c r="G322" s="137">
        <v>226.66</v>
      </c>
    </row>
    <row r="323" spans="1:7">
      <c r="A323" s="138"/>
      <c r="B323" s="138"/>
      <c r="C323" s="138"/>
      <c r="D323" s="138"/>
      <c r="E323" s="176" t="s">
        <v>1792</v>
      </c>
      <c r="F323" s="176"/>
      <c r="G323" s="139">
        <v>233.96</v>
      </c>
    </row>
    <row r="324" spans="1:7" ht="16.5">
      <c r="A324" s="175" t="s">
        <v>1793</v>
      </c>
      <c r="B324" s="175"/>
      <c r="C324" s="133" t="s">
        <v>1769</v>
      </c>
      <c r="D324" s="133" t="s">
        <v>1770</v>
      </c>
      <c r="E324" s="133" t="s">
        <v>1771</v>
      </c>
      <c r="F324" s="133" t="s">
        <v>1772</v>
      </c>
      <c r="G324" s="133" t="s">
        <v>1773</v>
      </c>
    </row>
    <row r="325" spans="1:7">
      <c r="A325" s="134" t="s">
        <v>1801</v>
      </c>
      <c r="B325" s="135" t="s">
        <v>1848</v>
      </c>
      <c r="C325" s="134" t="s">
        <v>1761</v>
      </c>
      <c r="D325" s="134" t="s">
        <v>1796</v>
      </c>
      <c r="E325" s="136">
        <v>0.38300000000000001</v>
      </c>
      <c r="F325" s="137">
        <v>25.19</v>
      </c>
      <c r="G325" s="137">
        <v>9.64</v>
      </c>
    </row>
    <row r="326" spans="1:7">
      <c r="A326" s="134" t="s">
        <v>1892</v>
      </c>
      <c r="B326" s="135" t="s">
        <v>1893</v>
      </c>
      <c r="C326" s="134" t="s">
        <v>1761</v>
      </c>
      <c r="D326" s="134" t="s">
        <v>1796</v>
      </c>
      <c r="E326" s="136">
        <v>0.39400000000000002</v>
      </c>
      <c r="F326" s="137">
        <v>28.58</v>
      </c>
      <c r="G326" s="137">
        <v>11.26</v>
      </c>
    </row>
    <row r="327" spans="1:7">
      <c r="A327" s="138"/>
      <c r="B327" s="138"/>
      <c r="C327" s="138"/>
      <c r="D327" s="138"/>
      <c r="E327" s="176" t="s">
        <v>1803</v>
      </c>
      <c r="F327" s="176"/>
      <c r="G327" s="139">
        <v>20.9</v>
      </c>
    </row>
    <row r="328" spans="1:7">
      <c r="A328" s="138"/>
      <c r="B328" s="138"/>
      <c r="C328" s="138"/>
      <c r="D328" s="138"/>
      <c r="E328" s="177" t="s">
        <v>1807</v>
      </c>
      <c r="F328" s="177"/>
      <c r="G328" s="140">
        <v>254.86</v>
      </c>
    </row>
    <row r="329" spans="1:7">
      <c r="A329" s="138"/>
      <c r="B329" s="138"/>
      <c r="C329" s="138"/>
      <c r="D329" s="138"/>
      <c r="E329" s="178"/>
      <c r="F329" s="178"/>
      <c r="G329" s="178"/>
    </row>
    <row r="330" spans="1:7">
      <c r="A330" s="179" t="s">
        <v>1921</v>
      </c>
      <c r="B330" s="179"/>
      <c r="C330" s="179"/>
      <c r="D330" s="179"/>
      <c r="E330" s="179"/>
      <c r="F330" s="179"/>
      <c r="G330" s="179"/>
    </row>
    <row r="331" spans="1:7" ht="16.5">
      <c r="A331" s="175" t="s">
        <v>1768</v>
      </c>
      <c r="B331" s="175"/>
      <c r="C331" s="133" t="s">
        <v>1769</v>
      </c>
      <c r="D331" s="133" t="s">
        <v>1770</v>
      </c>
      <c r="E331" s="133" t="s">
        <v>1771</v>
      </c>
      <c r="F331" s="133" t="s">
        <v>1772</v>
      </c>
      <c r="G331" s="133" t="s">
        <v>1773</v>
      </c>
    </row>
    <row r="332" spans="1:7" ht="16.5">
      <c r="A332" s="134" t="s">
        <v>1922</v>
      </c>
      <c r="B332" s="135" t="s">
        <v>1923</v>
      </c>
      <c r="C332" s="134" t="s">
        <v>1761</v>
      </c>
      <c r="D332" s="134" t="s">
        <v>1784</v>
      </c>
      <c r="E332" s="136">
        <v>15.6</v>
      </c>
      <c r="F332" s="137">
        <v>10.97</v>
      </c>
      <c r="G332" s="137">
        <v>171.13</v>
      </c>
    </row>
    <row r="333" spans="1:7">
      <c r="A333" s="138"/>
      <c r="B333" s="138"/>
      <c r="C333" s="138"/>
      <c r="D333" s="138"/>
      <c r="E333" s="176" t="s">
        <v>1792</v>
      </c>
      <c r="F333" s="176"/>
      <c r="G333" s="139">
        <v>171.13</v>
      </c>
    </row>
    <row r="334" spans="1:7" ht="16.5">
      <c r="A334" s="175" t="s">
        <v>1793</v>
      </c>
      <c r="B334" s="175"/>
      <c r="C334" s="133" t="s">
        <v>1769</v>
      </c>
      <c r="D334" s="133" t="s">
        <v>1770</v>
      </c>
      <c r="E334" s="133" t="s">
        <v>1771</v>
      </c>
      <c r="F334" s="133" t="s">
        <v>1772</v>
      </c>
      <c r="G334" s="133" t="s">
        <v>1773</v>
      </c>
    </row>
    <row r="335" spans="1:7" ht="16.5">
      <c r="A335" s="134" t="s">
        <v>1879</v>
      </c>
      <c r="B335" s="135" t="s">
        <v>1880</v>
      </c>
      <c r="C335" s="134" t="s">
        <v>1761</v>
      </c>
      <c r="D335" s="134" t="s">
        <v>1796</v>
      </c>
      <c r="E335" s="136">
        <v>0.42599999999999999</v>
      </c>
      <c r="F335" s="137">
        <v>33.97</v>
      </c>
      <c r="G335" s="137">
        <v>14.47</v>
      </c>
    </row>
    <row r="336" spans="1:7">
      <c r="A336" s="134" t="s">
        <v>1801</v>
      </c>
      <c r="B336" s="135" t="s">
        <v>1848</v>
      </c>
      <c r="C336" s="134" t="s">
        <v>1761</v>
      </c>
      <c r="D336" s="134" t="s">
        <v>1796</v>
      </c>
      <c r="E336" s="136">
        <v>0.42599999999999999</v>
      </c>
      <c r="F336" s="137">
        <v>25.19</v>
      </c>
      <c r="G336" s="137">
        <v>10.73</v>
      </c>
    </row>
    <row r="337" spans="1:7">
      <c r="A337" s="138"/>
      <c r="B337" s="138"/>
      <c r="C337" s="138"/>
      <c r="D337" s="138"/>
      <c r="E337" s="176" t="s">
        <v>1803</v>
      </c>
      <c r="F337" s="176"/>
      <c r="G337" s="139">
        <v>25.2</v>
      </c>
    </row>
    <row r="338" spans="1:7">
      <c r="A338" s="138"/>
      <c r="B338" s="138"/>
      <c r="C338" s="138"/>
      <c r="D338" s="138"/>
      <c r="E338" s="177" t="s">
        <v>1807</v>
      </c>
      <c r="F338" s="177"/>
      <c r="G338" s="140">
        <v>196.33</v>
      </c>
    </row>
    <row r="339" spans="1:7">
      <c r="A339" s="138"/>
      <c r="B339" s="138"/>
      <c r="C339" s="138"/>
      <c r="D339" s="138"/>
      <c r="E339" s="178"/>
      <c r="F339" s="178"/>
      <c r="G339" s="178"/>
    </row>
    <row r="340" spans="1:7">
      <c r="A340" s="179" t="s">
        <v>1924</v>
      </c>
      <c r="B340" s="179"/>
      <c r="C340" s="179"/>
      <c r="D340" s="179"/>
      <c r="E340" s="179"/>
      <c r="F340" s="179"/>
      <c r="G340" s="179"/>
    </row>
    <row r="341" spans="1:7" ht="16.5">
      <c r="A341" s="175" t="s">
        <v>1768</v>
      </c>
      <c r="B341" s="175"/>
      <c r="C341" s="133" t="s">
        <v>1769</v>
      </c>
      <c r="D341" s="133" t="s">
        <v>1770</v>
      </c>
      <c r="E341" s="133" t="s">
        <v>1771</v>
      </c>
      <c r="F341" s="133" t="s">
        <v>1772</v>
      </c>
      <c r="G341" s="133" t="s">
        <v>1773</v>
      </c>
    </row>
    <row r="342" spans="1:7" ht="24.75">
      <c r="A342" s="134" t="s">
        <v>1925</v>
      </c>
      <c r="B342" s="135" t="s">
        <v>1926</v>
      </c>
      <c r="C342" s="134" t="s">
        <v>1761</v>
      </c>
      <c r="D342" s="134" t="s">
        <v>1779</v>
      </c>
      <c r="E342" s="136">
        <v>4.72</v>
      </c>
      <c r="F342" s="137">
        <v>0.61</v>
      </c>
      <c r="G342" s="137">
        <v>2.87</v>
      </c>
    </row>
    <row r="343" spans="1:7" ht="24.75">
      <c r="A343" s="134" t="s">
        <v>1927</v>
      </c>
      <c r="B343" s="135" t="s">
        <v>1928</v>
      </c>
      <c r="C343" s="134" t="s">
        <v>1761</v>
      </c>
      <c r="D343" s="134" t="s">
        <v>1787</v>
      </c>
      <c r="E343" s="136">
        <v>2.202</v>
      </c>
      <c r="F343" s="137">
        <v>26.02</v>
      </c>
      <c r="G343" s="137">
        <v>57.29</v>
      </c>
    </row>
    <row r="344" spans="1:7" ht="33">
      <c r="A344" s="134" t="s">
        <v>1929</v>
      </c>
      <c r="B344" s="135" t="s">
        <v>1930</v>
      </c>
      <c r="C344" s="134" t="s">
        <v>1761</v>
      </c>
      <c r="D344" s="134" t="s">
        <v>1872</v>
      </c>
      <c r="E344" s="136">
        <v>1</v>
      </c>
      <c r="F344" s="137">
        <v>376.42</v>
      </c>
      <c r="G344" s="137">
        <v>376.42</v>
      </c>
    </row>
    <row r="345" spans="1:7" ht="16.5">
      <c r="A345" s="134" t="s">
        <v>1931</v>
      </c>
      <c r="B345" s="135" t="s">
        <v>1932</v>
      </c>
      <c r="C345" s="134" t="s">
        <v>1761</v>
      </c>
      <c r="D345" s="134" t="s">
        <v>1933</v>
      </c>
      <c r="E345" s="136">
        <v>6.3700000000000007E-2</v>
      </c>
      <c r="F345" s="137">
        <v>28.92</v>
      </c>
      <c r="G345" s="137">
        <v>1.84</v>
      </c>
    </row>
    <row r="346" spans="1:7">
      <c r="A346" s="138"/>
      <c r="B346" s="138"/>
      <c r="C346" s="138"/>
      <c r="D346" s="138"/>
      <c r="E346" s="176" t="s">
        <v>1792</v>
      </c>
      <c r="F346" s="176"/>
      <c r="G346" s="139">
        <v>438.42</v>
      </c>
    </row>
    <row r="347" spans="1:7" ht="16.5">
      <c r="A347" s="175" t="s">
        <v>1793</v>
      </c>
      <c r="B347" s="175"/>
      <c r="C347" s="133" t="s">
        <v>1769</v>
      </c>
      <c r="D347" s="133" t="s">
        <v>1770</v>
      </c>
      <c r="E347" s="133" t="s">
        <v>1771</v>
      </c>
      <c r="F347" s="133" t="s">
        <v>1772</v>
      </c>
      <c r="G347" s="133" t="s">
        <v>1773</v>
      </c>
    </row>
    <row r="348" spans="1:7">
      <c r="A348" s="134" t="s">
        <v>1799</v>
      </c>
      <c r="B348" s="135" t="s">
        <v>1867</v>
      </c>
      <c r="C348" s="134" t="s">
        <v>1761</v>
      </c>
      <c r="D348" s="134" t="s">
        <v>1796</v>
      </c>
      <c r="E348" s="136">
        <v>0.28199999999999997</v>
      </c>
      <c r="F348" s="137">
        <v>32.549999999999997</v>
      </c>
      <c r="G348" s="137">
        <v>9.17</v>
      </c>
    </row>
    <row r="349" spans="1:7">
      <c r="A349" s="134" t="s">
        <v>1801</v>
      </c>
      <c r="B349" s="135" t="s">
        <v>1848</v>
      </c>
      <c r="C349" s="134" t="s">
        <v>1761</v>
      </c>
      <c r="D349" s="134" t="s">
        <v>1796</v>
      </c>
      <c r="E349" s="136">
        <v>0.14099999999999999</v>
      </c>
      <c r="F349" s="137">
        <v>25.19</v>
      </c>
      <c r="G349" s="137">
        <v>3.55</v>
      </c>
    </row>
    <row r="350" spans="1:7">
      <c r="A350" s="138"/>
      <c r="B350" s="138"/>
      <c r="C350" s="138"/>
      <c r="D350" s="138"/>
      <c r="E350" s="176" t="s">
        <v>1803</v>
      </c>
      <c r="F350" s="176"/>
      <c r="G350" s="139">
        <v>12.72</v>
      </c>
    </row>
    <row r="351" spans="1:7">
      <c r="A351" s="138"/>
      <c r="B351" s="138"/>
      <c r="C351" s="138"/>
      <c r="D351" s="138"/>
      <c r="E351" s="177" t="s">
        <v>1807</v>
      </c>
      <c r="F351" s="177"/>
      <c r="G351" s="140">
        <v>451.14</v>
      </c>
    </row>
    <row r="352" spans="1:7">
      <c r="A352" s="138"/>
      <c r="B352" s="138"/>
      <c r="C352" s="138"/>
      <c r="D352" s="138"/>
      <c r="E352" s="178"/>
      <c r="F352" s="178"/>
      <c r="G352" s="178"/>
    </row>
    <row r="353" spans="1:7">
      <c r="A353" s="179" t="s">
        <v>1934</v>
      </c>
      <c r="B353" s="179"/>
      <c r="C353" s="179"/>
      <c r="D353" s="179"/>
      <c r="E353" s="179"/>
      <c r="F353" s="179"/>
      <c r="G353" s="179"/>
    </row>
    <row r="354" spans="1:7" ht="16.5">
      <c r="A354" s="175" t="s">
        <v>1768</v>
      </c>
      <c r="B354" s="175"/>
      <c r="C354" s="133" t="s">
        <v>1769</v>
      </c>
      <c r="D354" s="133" t="s">
        <v>1770</v>
      </c>
      <c r="E354" s="133" t="s">
        <v>1771</v>
      </c>
      <c r="F354" s="133" t="s">
        <v>1772</v>
      </c>
      <c r="G354" s="133" t="s">
        <v>1773</v>
      </c>
    </row>
    <row r="355" spans="1:7" ht="24.75">
      <c r="A355" s="134" t="s">
        <v>1925</v>
      </c>
      <c r="B355" s="135" t="s">
        <v>1926</v>
      </c>
      <c r="C355" s="134" t="s">
        <v>1761</v>
      </c>
      <c r="D355" s="134" t="s">
        <v>1779</v>
      </c>
      <c r="E355" s="136">
        <v>4.8166000000000002</v>
      </c>
      <c r="F355" s="137">
        <v>0.61</v>
      </c>
      <c r="G355" s="137">
        <v>2.93</v>
      </c>
    </row>
    <row r="356" spans="1:7" ht="24.75">
      <c r="A356" s="134" t="s">
        <v>1927</v>
      </c>
      <c r="B356" s="135" t="s">
        <v>1928</v>
      </c>
      <c r="C356" s="134" t="s">
        <v>1761</v>
      </c>
      <c r="D356" s="134" t="s">
        <v>1787</v>
      </c>
      <c r="E356" s="136">
        <v>6.8503999999999996</v>
      </c>
      <c r="F356" s="137">
        <v>26.02</v>
      </c>
      <c r="G356" s="137">
        <v>178.24</v>
      </c>
    </row>
    <row r="357" spans="1:7" ht="24.75">
      <c r="A357" s="134" t="s">
        <v>1935</v>
      </c>
      <c r="B357" s="135" t="s">
        <v>1936</v>
      </c>
      <c r="C357" s="134" t="s">
        <v>1761</v>
      </c>
      <c r="D357" s="134" t="s">
        <v>1779</v>
      </c>
      <c r="E357" s="136">
        <v>0.54730000000000001</v>
      </c>
      <c r="F357" s="137">
        <v>743.11</v>
      </c>
      <c r="G357" s="137">
        <v>406.7</v>
      </c>
    </row>
    <row r="358" spans="1:7" ht="16.5">
      <c r="A358" s="134" t="s">
        <v>1931</v>
      </c>
      <c r="B358" s="135" t="s">
        <v>1932</v>
      </c>
      <c r="C358" s="134" t="s">
        <v>1761</v>
      </c>
      <c r="D358" s="134" t="s">
        <v>1933</v>
      </c>
      <c r="E358" s="136">
        <v>0.88290000000000002</v>
      </c>
      <c r="F358" s="137">
        <v>28.92</v>
      </c>
      <c r="G358" s="137">
        <v>25.53</v>
      </c>
    </row>
    <row r="359" spans="1:7">
      <c r="A359" s="138"/>
      <c r="B359" s="138"/>
      <c r="C359" s="138"/>
      <c r="D359" s="138"/>
      <c r="E359" s="176" t="s">
        <v>1792</v>
      </c>
      <c r="F359" s="176"/>
      <c r="G359" s="139">
        <v>613.4</v>
      </c>
    </row>
    <row r="360" spans="1:7" ht="16.5">
      <c r="A360" s="175" t="s">
        <v>1793</v>
      </c>
      <c r="B360" s="175"/>
      <c r="C360" s="133" t="s">
        <v>1769</v>
      </c>
      <c r="D360" s="133" t="s">
        <v>1770</v>
      </c>
      <c r="E360" s="133" t="s">
        <v>1771</v>
      </c>
      <c r="F360" s="133" t="s">
        <v>1772</v>
      </c>
      <c r="G360" s="133" t="s">
        <v>1773</v>
      </c>
    </row>
    <row r="361" spans="1:7">
      <c r="A361" s="134" t="s">
        <v>1799</v>
      </c>
      <c r="B361" s="135" t="s">
        <v>1867</v>
      </c>
      <c r="C361" s="134" t="s">
        <v>1761</v>
      </c>
      <c r="D361" s="134" t="s">
        <v>1796</v>
      </c>
      <c r="E361" s="136">
        <v>0.3826</v>
      </c>
      <c r="F361" s="137">
        <v>32.549999999999997</v>
      </c>
      <c r="G361" s="137">
        <v>12.45</v>
      </c>
    </row>
    <row r="362" spans="1:7">
      <c r="A362" s="134" t="s">
        <v>1801</v>
      </c>
      <c r="B362" s="135" t="s">
        <v>1848</v>
      </c>
      <c r="C362" s="134" t="s">
        <v>1761</v>
      </c>
      <c r="D362" s="134" t="s">
        <v>1796</v>
      </c>
      <c r="E362" s="136">
        <v>0.191</v>
      </c>
      <c r="F362" s="137">
        <v>25.19</v>
      </c>
      <c r="G362" s="137">
        <v>4.8099999999999996</v>
      </c>
    </row>
    <row r="363" spans="1:7">
      <c r="A363" s="138"/>
      <c r="B363" s="138"/>
      <c r="C363" s="138"/>
      <c r="D363" s="138"/>
      <c r="E363" s="176" t="s">
        <v>1803</v>
      </c>
      <c r="F363" s="176"/>
      <c r="G363" s="139">
        <v>17.260000000000002</v>
      </c>
    </row>
    <row r="364" spans="1:7">
      <c r="A364" s="138"/>
      <c r="B364" s="138"/>
      <c r="C364" s="138"/>
      <c r="D364" s="138"/>
      <c r="E364" s="177" t="s">
        <v>1807</v>
      </c>
      <c r="F364" s="177"/>
      <c r="G364" s="140">
        <v>630.66</v>
      </c>
    </row>
    <row r="365" spans="1:7">
      <c r="A365" s="138"/>
      <c r="B365" s="138"/>
      <c r="C365" s="138"/>
      <c r="D365" s="138"/>
      <c r="E365" s="178"/>
      <c r="F365" s="178"/>
      <c r="G365" s="178"/>
    </row>
    <row r="366" spans="1:7">
      <c r="A366" s="179" t="s">
        <v>1937</v>
      </c>
      <c r="B366" s="179"/>
      <c r="C366" s="179"/>
      <c r="D366" s="179"/>
      <c r="E366" s="179"/>
      <c r="F366" s="179"/>
      <c r="G366" s="179"/>
    </row>
    <row r="367" spans="1:7" ht="16.5">
      <c r="A367" s="175" t="s">
        <v>1768</v>
      </c>
      <c r="B367" s="175"/>
      <c r="C367" s="133" t="s">
        <v>1769</v>
      </c>
      <c r="D367" s="133" t="s">
        <v>1770</v>
      </c>
      <c r="E367" s="133" t="s">
        <v>1771</v>
      </c>
      <c r="F367" s="133" t="s">
        <v>1772</v>
      </c>
      <c r="G367" s="133" t="s">
        <v>1773</v>
      </c>
    </row>
    <row r="368" spans="1:7" ht="24.75">
      <c r="A368" s="134" t="s">
        <v>1925</v>
      </c>
      <c r="B368" s="135" t="s">
        <v>1926</v>
      </c>
      <c r="C368" s="134" t="s">
        <v>1761</v>
      </c>
      <c r="D368" s="134" t="s">
        <v>1779</v>
      </c>
      <c r="E368" s="136">
        <v>4.8166000000000002</v>
      </c>
      <c r="F368" s="137">
        <v>0.61</v>
      </c>
      <c r="G368" s="137">
        <v>2.93</v>
      </c>
    </row>
    <row r="369" spans="1:7" ht="24.75">
      <c r="A369" s="134" t="s">
        <v>1927</v>
      </c>
      <c r="B369" s="135" t="s">
        <v>1928</v>
      </c>
      <c r="C369" s="134" t="s">
        <v>1761</v>
      </c>
      <c r="D369" s="134" t="s">
        <v>1787</v>
      </c>
      <c r="E369" s="136">
        <v>6.8503999999999996</v>
      </c>
      <c r="F369" s="137">
        <v>26.02</v>
      </c>
      <c r="G369" s="137">
        <v>178.24</v>
      </c>
    </row>
    <row r="370" spans="1:7" ht="24.75">
      <c r="A370" s="134" t="s">
        <v>1935</v>
      </c>
      <c r="B370" s="135" t="s">
        <v>1936</v>
      </c>
      <c r="C370" s="134" t="s">
        <v>1761</v>
      </c>
      <c r="D370" s="134" t="s">
        <v>1779</v>
      </c>
      <c r="E370" s="136">
        <v>0.54730000000000001</v>
      </c>
      <c r="F370" s="137">
        <v>743.11</v>
      </c>
      <c r="G370" s="137">
        <v>406.7</v>
      </c>
    </row>
    <row r="371" spans="1:7" ht="16.5">
      <c r="A371" s="134" t="s">
        <v>1931</v>
      </c>
      <c r="B371" s="135" t="s">
        <v>1932</v>
      </c>
      <c r="C371" s="134" t="s">
        <v>1761</v>
      </c>
      <c r="D371" s="134" t="s">
        <v>1933</v>
      </c>
      <c r="E371" s="136">
        <v>0.88290000000000002</v>
      </c>
      <c r="F371" s="137">
        <v>28.92</v>
      </c>
      <c r="G371" s="137">
        <v>25.53</v>
      </c>
    </row>
    <row r="372" spans="1:7">
      <c r="A372" s="138"/>
      <c r="B372" s="138"/>
      <c r="C372" s="138"/>
      <c r="D372" s="138"/>
      <c r="E372" s="176" t="s">
        <v>1792</v>
      </c>
      <c r="F372" s="176"/>
      <c r="G372" s="139">
        <v>613.4</v>
      </c>
    </row>
    <row r="373" spans="1:7" ht="16.5">
      <c r="A373" s="175" t="s">
        <v>1793</v>
      </c>
      <c r="B373" s="175"/>
      <c r="C373" s="133" t="s">
        <v>1769</v>
      </c>
      <c r="D373" s="133" t="s">
        <v>1770</v>
      </c>
      <c r="E373" s="133" t="s">
        <v>1771</v>
      </c>
      <c r="F373" s="133" t="s">
        <v>1772</v>
      </c>
      <c r="G373" s="133" t="s">
        <v>1773</v>
      </c>
    </row>
    <row r="374" spans="1:7">
      <c r="A374" s="134" t="s">
        <v>1799</v>
      </c>
      <c r="B374" s="135" t="s">
        <v>1867</v>
      </c>
      <c r="C374" s="134" t="s">
        <v>1761</v>
      </c>
      <c r="D374" s="134" t="s">
        <v>1796</v>
      </c>
      <c r="E374" s="136">
        <v>0.3826</v>
      </c>
      <c r="F374" s="137">
        <v>32.549999999999997</v>
      </c>
      <c r="G374" s="137">
        <v>12.45</v>
      </c>
    </row>
    <row r="375" spans="1:7">
      <c r="A375" s="134" t="s">
        <v>1801</v>
      </c>
      <c r="B375" s="135" t="s">
        <v>1848</v>
      </c>
      <c r="C375" s="134" t="s">
        <v>1761</v>
      </c>
      <c r="D375" s="134" t="s">
        <v>1796</v>
      </c>
      <c r="E375" s="136">
        <v>0.191</v>
      </c>
      <c r="F375" s="137">
        <v>25.19</v>
      </c>
      <c r="G375" s="137">
        <v>4.8099999999999996</v>
      </c>
    </row>
    <row r="376" spans="1:7">
      <c r="A376" s="138"/>
      <c r="B376" s="138"/>
      <c r="C376" s="138"/>
      <c r="D376" s="138"/>
      <c r="E376" s="176" t="s">
        <v>1803</v>
      </c>
      <c r="F376" s="176"/>
      <c r="G376" s="139">
        <v>17.260000000000002</v>
      </c>
    </row>
    <row r="377" spans="1:7">
      <c r="A377" s="138"/>
      <c r="B377" s="138"/>
      <c r="C377" s="138"/>
      <c r="D377" s="138"/>
      <c r="E377" s="177" t="s">
        <v>1807</v>
      </c>
      <c r="F377" s="177"/>
      <c r="G377" s="140">
        <v>630.66</v>
      </c>
    </row>
    <row r="378" spans="1:7">
      <c r="A378" s="138"/>
      <c r="B378" s="138"/>
      <c r="C378" s="138"/>
      <c r="D378" s="138"/>
      <c r="E378" s="178"/>
      <c r="F378" s="178"/>
      <c r="G378" s="178"/>
    </row>
    <row r="379" spans="1:7">
      <c r="A379" s="179" t="s">
        <v>1938</v>
      </c>
      <c r="B379" s="179"/>
      <c r="C379" s="179"/>
      <c r="D379" s="179"/>
      <c r="E379" s="179"/>
      <c r="F379" s="179"/>
      <c r="G379" s="179"/>
    </row>
    <row r="380" spans="1:7" ht="16.5">
      <c r="A380" s="175" t="s">
        <v>1768</v>
      </c>
      <c r="B380" s="175"/>
      <c r="C380" s="133" t="s">
        <v>1769</v>
      </c>
      <c r="D380" s="133" t="s">
        <v>1770</v>
      </c>
      <c r="E380" s="133" t="s">
        <v>1771</v>
      </c>
      <c r="F380" s="133" t="s">
        <v>1772</v>
      </c>
      <c r="G380" s="133" t="s">
        <v>1773</v>
      </c>
    </row>
    <row r="381" spans="1:7" ht="24.75">
      <c r="A381" s="134" t="s">
        <v>1925</v>
      </c>
      <c r="B381" s="135" t="s">
        <v>1926</v>
      </c>
      <c r="C381" s="134" t="s">
        <v>1761</v>
      </c>
      <c r="D381" s="134" t="s">
        <v>1779</v>
      </c>
      <c r="E381" s="136">
        <v>4.8166000000000002</v>
      </c>
      <c r="F381" s="137">
        <v>0.61</v>
      </c>
      <c r="G381" s="137">
        <v>2.93</v>
      </c>
    </row>
    <row r="382" spans="1:7" ht="24.75">
      <c r="A382" s="134" t="s">
        <v>1927</v>
      </c>
      <c r="B382" s="135" t="s">
        <v>1928</v>
      </c>
      <c r="C382" s="134" t="s">
        <v>1761</v>
      </c>
      <c r="D382" s="134" t="s">
        <v>1787</v>
      </c>
      <c r="E382" s="136">
        <v>6.8503999999999996</v>
      </c>
      <c r="F382" s="137">
        <v>26.02</v>
      </c>
      <c r="G382" s="137">
        <v>178.24</v>
      </c>
    </row>
    <row r="383" spans="1:7" ht="24.75">
      <c r="A383" s="134" t="s">
        <v>1935</v>
      </c>
      <c r="B383" s="135" t="s">
        <v>1936</v>
      </c>
      <c r="C383" s="134" t="s">
        <v>1761</v>
      </c>
      <c r="D383" s="134" t="s">
        <v>1779</v>
      </c>
      <c r="E383" s="136">
        <v>0.54730000000000001</v>
      </c>
      <c r="F383" s="137">
        <v>743.11</v>
      </c>
      <c r="G383" s="137">
        <v>406.7</v>
      </c>
    </row>
    <row r="384" spans="1:7" ht="16.5">
      <c r="A384" s="134" t="s">
        <v>1931</v>
      </c>
      <c r="B384" s="135" t="s">
        <v>1932</v>
      </c>
      <c r="C384" s="134" t="s">
        <v>1761</v>
      </c>
      <c r="D384" s="134" t="s">
        <v>1933</v>
      </c>
      <c r="E384" s="136">
        <v>0.88290000000000002</v>
      </c>
      <c r="F384" s="137">
        <v>28.92</v>
      </c>
      <c r="G384" s="137">
        <v>25.53</v>
      </c>
    </row>
    <row r="385" spans="1:7">
      <c r="A385" s="138"/>
      <c r="B385" s="138"/>
      <c r="C385" s="138"/>
      <c r="D385" s="138"/>
      <c r="E385" s="176" t="s">
        <v>1792</v>
      </c>
      <c r="F385" s="176"/>
      <c r="G385" s="139">
        <v>613.4</v>
      </c>
    </row>
    <row r="386" spans="1:7" ht="16.5">
      <c r="A386" s="175" t="s">
        <v>1793</v>
      </c>
      <c r="B386" s="175"/>
      <c r="C386" s="133" t="s">
        <v>1769</v>
      </c>
      <c r="D386" s="133" t="s">
        <v>1770</v>
      </c>
      <c r="E386" s="133" t="s">
        <v>1771</v>
      </c>
      <c r="F386" s="133" t="s">
        <v>1772</v>
      </c>
      <c r="G386" s="133" t="s">
        <v>1773</v>
      </c>
    </row>
    <row r="387" spans="1:7">
      <c r="A387" s="134" t="s">
        <v>1799</v>
      </c>
      <c r="B387" s="135" t="s">
        <v>1867</v>
      </c>
      <c r="C387" s="134" t="s">
        <v>1761</v>
      </c>
      <c r="D387" s="134" t="s">
        <v>1796</v>
      </c>
      <c r="E387" s="136">
        <v>0.3826</v>
      </c>
      <c r="F387" s="137">
        <v>32.549999999999997</v>
      </c>
      <c r="G387" s="137">
        <v>12.45</v>
      </c>
    </row>
    <row r="388" spans="1:7">
      <c r="A388" s="134" t="s">
        <v>1801</v>
      </c>
      <c r="B388" s="135" t="s">
        <v>1848</v>
      </c>
      <c r="C388" s="134" t="s">
        <v>1761</v>
      </c>
      <c r="D388" s="134" t="s">
        <v>1796</v>
      </c>
      <c r="E388" s="136">
        <v>0.191</v>
      </c>
      <c r="F388" s="137">
        <v>25.19</v>
      </c>
      <c r="G388" s="137">
        <v>4.8099999999999996</v>
      </c>
    </row>
    <row r="389" spans="1:7">
      <c r="A389" s="138"/>
      <c r="B389" s="138"/>
      <c r="C389" s="138"/>
      <c r="D389" s="138"/>
      <c r="E389" s="176" t="s">
        <v>1803</v>
      </c>
      <c r="F389" s="176"/>
      <c r="G389" s="139">
        <v>17.260000000000002</v>
      </c>
    </row>
    <row r="390" spans="1:7">
      <c r="A390" s="138"/>
      <c r="B390" s="138"/>
      <c r="C390" s="138"/>
      <c r="D390" s="138"/>
      <c r="E390" s="177" t="s">
        <v>1807</v>
      </c>
      <c r="F390" s="177"/>
      <c r="G390" s="140">
        <v>630.66</v>
      </c>
    </row>
    <row r="391" spans="1:7">
      <c r="A391" s="138"/>
      <c r="B391" s="138"/>
      <c r="C391" s="138"/>
      <c r="D391" s="138"/>
      <c r="E391" s="178"/>
      <c r="F391" s="178"/>
      <c r="G391" s="178"/>
    </row>
    <row r="392" spans="1:7">
      <c r="A392" s="179" t="s">
        <v>1939</v>
      </c>
      <c r="B392" s="179"/>
      <c r="C392" s="179"/>
      <c r="D392" s="179"/>
      <c r="E392" s="179"/>
      <c r="F392" s="179"/>
      <c r="G392" s="179"/>
    </row>
    <row r="393" spans="1:7" ht="16.5">
      <c r="A393" s="175" t="s">
        <v>1768</v>
      </c>
      <c r="B393" s="175"/>
      <c r="C393" s="133" t="s">
        <v>1769</v>
      </c>
      <c r="D393" s="133" t="s">
        <v>1770</v>
      </c>
      <c r="E393" s="133" t="s">
        <v>1771</v>
      </c>
      <c r="F393" s="133" t="s">
        <v>1772</v>
      </c>
      <c r="G393" s="133" t="s">
        <v>1773</v>
      </c>
    </row>
    <row r="394" spans="1:7" ht="24.75">
      <c r="A394" s="134" t="s">
        <v>1925</v>
      </c>
      <c r="B394" s="135" t="s">
        <v>1926</v>
      </c>
      <c r="C394" s="134" t="s">
        <v>1761</v>
      </c>
      <c r="D394" s="134" t="s">
        <v>1779</v>
      </c>
      <c r="E394" s="136">
        <v>4.8166000000000002</v>
      </c>
      <c r="F394" s="137">
        <v>0.61</v>
      </c>
      <c r="G394" s="137">
        <v>2.93</v>
      </c>
    </row>
    <row r="395" spans="1:7" ht="24.75">
      <c r="A395" s="134" t="s">
        <v>1927</v>
      </c>
      <c r="B395" s="135" t="s">
        <v>1928</v>
      </c>
      <c r="C395" s="134" t="s">
        <v>1761</v>
      </c>
      <c r="D395" s="134" t="s">
        <v>1787</v>
      </c>
      <c r="E395" s="136">
        <v>6.8503999999999996</v>
      </c>
      <c r="F395" s="137">
        <v>26.02</v>
      </c>
      <c r="G395" s="137">
        <v>178.24</v>
      </c>
    </row>
    <row r="396" spans="1:7" ht="24.75">
      <c r="A396" s="134" t="s">
        <v>1935</v>
      </c>
      <c r="B396" s="135" t="s">
        <v>1936</v>
      </c>
      <c r="C396" s="134" t="s">
        <v>1761</v>
      </c>
      <c r="D396" s="134" t="s">
        <v>1779</v>
      </c>
      <c r="E396" s="136">
        <v>0.54730000000000001</v>
      </c>
      <c r="F396" s="137">
        <v>743.11</v>
      </c>
      <c r="G396" s="137">
        <v>406.7</v>
      </c>
    </row>
    <row r="397" spans="1:7" ht="16.5">
      <c r="A397" s="134" t="s">
        <v>1931</v>
      </c>
      <c r="B397" s="135" t="s">
        <v>1932</v>
      </c>
      <c r="C397" s="134" t="s">
        <v>1761</v>
      </c>
      <c r="D397" s="134" t="s">
        <v>1933</v>
      </c>
      <c r="E397" s="136">
        <v>0.88290000000000002</v>
      </c>
      <c r="F397" s="137">
        <v>28.92</v>
      </c>
      <c r="G397" s="137">
        <v>25.53</v>
      </c>
    </row>
    <row r="398" spans="1:7">
      <c r="A398" s="138"/>
      <c r="B398" s="138"/>
      <c r="C398" s="138"/>
      <c r="D398" s="138"/>
      <c r="E398" s="176" t="s">
        <v>1792</v>
      </c>
      <c r="F398" s="176"/>
      <c r="G398" s="139">
        <v>613.4</v>
      </c>
    </row>
    <row r="399" spans="1:7" ht="16.5">
      <c r="A399" s="175" t="s">
        <v>1793</v>
      </c>
      <c r="B399" s="175"/>
      <c r="C399" s="133" t="s">
        <v>1769</v>
      </c>
      <c r="D399" s="133" t="s">
        <v>1770</v>
      </c>
      <c r="E399" s="133" t="s">
        <v>1771</v>
      </c>
      <c r="F399" s="133" t="s">
        <v>1772</v>
      </c>
      <c r="G399" s="133" t="s">
        <v>1773</v>
      </c>
    </row>
    <row r="400" spans="1:7">
      <c r="A400" s="134" t="s">
        <v>1799</v>
      </c>
      <c r="B400" s="135" t="s">
        <v>1867</v>
      </c>
      <c r="C400" s="134" t="s">
        <v>1761</v>
      </c>
      <c r="D400" s="134" t="s">
        <v>1796</v>
      </c>
      <c r="E400" s="136">
        <v>0.3826</v>
      </c>
      <c r="F400" s="137">
        <v>32.549999999999997</v>
      </c>
      <c r="G400" s="137">
        <v>12.45</v>
      </c>
    </row>
    <row r="401" spans="1:7">
      <c r="A401" s="134" t="s">
        <v>1801</v>
      </c>
      <c r="B401" s="135" t="s">
        <v>1848</v>
      </c>
      <c r="C401" s="134" t="s">
        <v>1761</v>
      </c>
      <c r="D401" s="134" t="s">
        <v>1796</v>
      </c>
      <c r="E401" s="136">
        <v>0.191</v>
      </c>
      <c r="F401" s="137">
        <v>25.19</v>
      </c>
      <c r="G401" s="137">
        <v>4.8099999999999996</v>
      </c>
    </row>
    <row r="402" spans="1:7">
      <c r="A402" s="138"/>
      <c r="B402" s="138"/>
      <c r="C402" s="138"/>
      <c r="D402" s="138"/>
      <c r="E402" s="176" t="s">
        <v>1803</v>
      </c>
      <c r="F402" s="176"/>
      <c r="G402" s="139">
        <v>17.260000000000002</v>
      </c>
    </row>
    <row r="403" spans="1:7">
      <c r="A403" s="138"/>
      <c r="B403" s="138"/>
      <c r="C403" s="138"/>
      <c r="D403" s="138"/>
      <c r="E403" s="177" t="s">
        <v>1807</v>
      </c>
      <c r="F403" s="177"/>
      <c r="G403" s="140">
        <v>630.66</v>
      </c>
    </row>
    <row r="404" spans="1:7">
      <c r="A404" s="138"/>
      <c r="B404" s="138"/>
      <c r="C404" s="138"/>
      <c r="D404" s="138"/>
      <c r="E404" s="178"/>
      <c r="F404" s="178"/>
      <c r="G404" s="178"/>
    </row>
    <row r="405" spans="1:7">
      <c r="A405" s="179" t="s">
        <v>1940</v>
      </c>
      <c r="B405" s="179"/>
      <c r="C405" s="179"/>
      <c r="D405" s="179"/>
      <c r="E405" s="179"/>
      <c r="F405" s="179"/>
      <c r="G405" s="179"/>
    </row>
    <row r="406" spans="1:7" ht="16.5">
      <c r="A406" s="175" t="s">
        <v>1768</v>
      </c>
      <c r="B406" s="175"/>
      <c r="C406" s="133" t="s">
        <v>1769</v>
      </c>
      <c r="D406" s="133" t="s">
        <v>1770</v>
      </c>
      <c r="E406" s="133" t="s">
        <v>1771</v>
      </c>
      <c r="F406" s="133" t="s">
        <v>1772</v>
      </c>
      <c r="G406" s="133" t="s">
        <v>1773</v>
      </c>
    </row>
    <row r="407" spans="1:7" ht="24.75">
      <c r="A407" s="134" t="s">
        <v>1925</v>
      </c>
      <c r="B407" s="135" t="s">
        <v>1926</v>
      </c>
      <c r="C407" s="134" t="s">
        <v>1761</v>
      </c>
      <c r="D407" s="134" t="s">
        <v>1779</v>
      </c>
      <c r="E407" s="136">
        <v>4.72</v>
      </c>
      <c r="F407" s="137">
        <v>0.61</v>
      </c>
      <c r="G407" s="137">
        <v>2.87</v>
      </c>
    </row>
    <row r="408" spans="1:7" ht="24.75">
      <c r="A408" s="134" t="s">
        <v>1927</v>
      </c>
      <c r="B408" s="135" t="s">
        <v>1928</v>
      </c>
      <c r="C408" s="134" t="s">
        <v>1761</v>
      </c>
      <c r="D408" s="134" t="s">
        <v>1787</v>
      </c>
      <c r="E408" s="136">
        <v>2.202</v>
      </c>
      <c r="F408" s="137">
        <v>26.02</v>
      </c>
      <c r="G408" s="137">
        <v>57.29</v>
      </c>
    </row>
    <row r="409" spans="1:7" ht="33">
      <c r="A409" s="134" t="s">
        <v>1929</v>
      </c>
      <c r="B409" s="135" t="s">
        <v>1930</v>
      </c>
      <c r="C409" s="134" t="s">
        <v>1761</v>
      </c>
      <c r="D409" s="134" t="s">
        <v>1872</v>
      </c>
      <c r="E409" s="136">
        <v>1</v>
      </c>
      <c r="F409" s="137">
        <v>376.42</v>
      </c>
      <c r="G409" s="137">
        <v>376.42</v>
      </c>
    </row>
    <row r="410" spans="1:7" ht="16.5">
      <c r="A410" s="134" t="s">
        <v>1931</v>
      </c>
      <c r="B410" s="135" t="s">
        <v>1932</v>
      </c>
      <c r="C410" s="134" t="s">
        <v>1761</v>
      </c>
      <c r="D410" s="134" t="s">
        <v>1933</v>
      </c>
      <c r="E410" s="136">
        <v>6.3700000000000007E-2</v>
      </c>
      <c r="F410" s="137">
        <v>28.92</v>
      </c>
      <c r="G410" s="137">
        <v>1.84</v>
      </c>
    </row>
    <row r="411" spans="1:7">
      <c r="A411" s="138"/>
      <c r="B411" s="138"/>
      <c r="C411" s="138"/>
      <c r="D411" s="138"/>
      <c r="E411" s="176" t="s">
        <v>1792</v>
      </c>
      <c r="F411" s="176"/>
      <c r="G411" s="139">
        <v>438.42</v>
      </c>
    </row>
    <row r="412" spans="1:7" ht="16.5">
      <c r="A412" s="175" t="s">
        <v>1793</v>
      </c>
      <c r="B412" s="175"/>
      <c r="C412" s="133" t="s">
        <v>1769</v>
      </c>
      <c r="D412" s="133" t="s">
        <v>1770</v>
      </c>
      <c r="E412" s="133" t="s">
        <v>1771</v>
      </c>
      <c r="F412" s="133" t="s">
        <v>1772</v>
      </c>
      <c r="G412" s="133" t="s">
        <v>1773</v>
      </c>
    </row>
    <row r="413" spans="1:7">
      <c r="A413" s="134" t="s">
        <v>1799</v>
      </c>
      <c r="B413" s="135" t="s">
        <v>1867</v>
      </c>
      <c r="C413" s="134" t="s">
        <v>1761</v>
      </c>
      <c r="D413" s="134" t="s">
        <v>1796</v>
      </c>
      <c r="E413" s="136">
        <v>0.28199999999999997</v>
      </c>
      <c r="F413" s="137">
        <v>32.549999999999997</v>
      </c>
      <c r="G413" s="137">
        <v>9.17</v>
      </c>
    </row>
    <row r="414" spans="1:7">
      <c r="A414" s="134" t="s">
        <v>1801</v>
      </c>
      <c r="B414" s="135" t="s">
        <v>1848</v>
      </c>
      <c r="C414" s="134" t="s">
        <v>1761</v>
      </c>
      <c r="D414" s="134" t="s">
        <v>1796</v>
      </c>
      <c r="E414" s="136">
        <v>0.14099999999999999</v>
      </c>
      <c r="F414" s="137">
        <v>25.19</v>
      </c>
      <c r="G414" s="137">
        <v>3.55</v>
      </c>
    </row>
    <row r="415" spans="1:7">
      <c r="A415" s="138"/>
      <c r="B415" s="138"/>
      <c r="C415" s="138"/>
      <c r="D415" s="138"/>
      <c r="E415" s="176" t="s">
        <v>1803</v>
      </c>
      <c r="F415" s="176"/>
      <c r="G415" s="139">
        <v>12.72</v>
      </c>
    </row>
    <row r="416" spans="1:7">
      <c r="A416" s="138"/>
      <c r="B416" s="138"/>
      <c r="C416" s="138"/>
      <c r="D416" s="138"/>
      <c r="E416" s="177" t="s">
        <v>1807</v>
      </c>
      <c r="F416" s="177"/>
      <c r="G416" s="140">
        <v>451.14</v>
      </c>
    </row>
    <row r="417" spans="1:7">
      <c r="A417" s="138"/>
      <c r="B417" s="138"/>
      <c r="C417" s="138"/>
      <c r="D417" s="138"/>
      <c r="E417" s="178"/>
      <c r="F417" s="178"/>
      <c r="G417" s="178"/>
    </row>
    <row r="418" spans="1:7">
      <c r="A418" s="179" t="s">
        <v>1941</v>
      </c>
      <c r="B418" s="179"/>
      <c r="C418" s="179"/>
      <c r="D418" s="179"/>
      <c r="E418" s="179"/>
      <c r="F418" s="179"/>
      <c r="G418" s="179"/>
    </row>
    <row r="419" spans="1:7" ht="16.5">
      <c r="A419" s="175" t="s">
        <v>1768</v>
      </c>
      <c r="B419" s="175"/>
      <c r="C419" s="133" t="s">
        <v>1769</v>
      </c>
      <c r="D419" s="133" t="s">
        <v>1770</v>
      </c>
      <c r="E419" s="133" t="s">
        <v>1771</v>
      </c>
      <c r="F419" s="133" t="s">
        <v>1772</v>
      </c>
      <c r="G419" s="133" t="s">
        <v>1773</v>
      </c>
    </row>
    <row r="420" spans="1:7" ht="24.75">
      <c r="A420" s="134" t="s">
        <v>1925</v>
      </c>
      <c r="B420" s="135" t="s">
        <v>1926</v>
      </c>
      <c r="C420" s="134" t="s">
        <v>1761</v>
      </c>
      <c r="D420" s="134" t="s">
        <v>1779</v>
      </c>
      <c r="E420" s="136">
        <v>4.72</v>
      </c>
      <c r="F420" s="137">
        <v>0.61</v>
      </c>
      <c r="G420" s="137">
        <v>2.87</v>
      </c>
    </row>
    <row r="421" spans="1:7" ht="24.75">
      <c r="A421" s="134" t="s">
        <v>1927</v>
      </c>
      <c r="B421" s="135" t="s">
        <v>1928</v>
      </c>
      <c r="C421" s="134" t="s">
        <v>1761</v>
      </c>
      <c r="D421" s="134" t="s">
        <v>1787</v>
      </c>
      <c r="E421" s="136">
        <v>2.202</v>
      </c>
      <c r="F421" s="137">
        <v>26.02</v>
      </c>
      <c r="G421" s="137">
        <v>57.29</v>
      </c>
    </row>
    <row r="422" spans="1:7" ht="33">
      <c r="A422" s="134" t="s">
        <v>1929</v>
      </c>
      <c r="B422" s="135" t="s">
        <v>1930</v>
      </c>
      <c r="C422" s="134" t="s">
        <v>1761</v>
      </c>
      <c r="D422" s="134" t="s">
        <v>1872</v>
      </c>
      <c r="E422" s="136">
        <v>1</v>
      </c>
      <c r="F422" s="137">
        <v>376.42</v>
      </c>
      <c r="G422" s="137">
        <v>376.42</v>
      </c>
    </row>
    <row r="423" spans="1:7" ht="16.5">
      <c r="A423" s="134" t="s">
        <v>1931</v>
      </c>
      <c r="B423" s="135" t="s">
        <v>1932</v>
      </c>
      <c r="C423" s="134" t="s">
        <v>1761</v>
      </c>
      <c r="D423" s="134" t="s">
        <v>1933</v>
      </c>
      <c r="E423" s="136">
        <v>6.3700000000000007E-2</v>
      </c>
      <c r="F423" s="137">
        <v>28.92</v>
      </c>
      <c r="G423" s="137">
        <v>1.84</v>
      </c>
    </row>
    <row r="424" spans="1:7">
      <c r="A424" s="138"/>
      <c r="B424" s="138"/>
      <c r="C424" s="138"/>
      <c r="D424" s="138"/>
      <c r="E424" s="176" t="s">
        <v>1792</v>
      </c>
      <c r="F424" s="176"/>
      <c r="G424" s="139">
        <v>438.42</v>
      </c>
    </row>
    <row r="425" spans="1:7" ht="16.5">
      <c r="A425" s="175" t="s">
        <v>1793</v>
      </c>
      <c r="B425" s="175"/>
      <c r="C425" s="133" t="s">
        <v>1769</v>
      </c>
      <c r="D425" s="133" t="s">
        <v>1770</v>
      </c>
      <c r="E425" s="133" t="s">
        <v>1771</v>
      </c>
      <c r="F425" s="133" t="s">
        <v>1772</v>
      </c>
      <c r="G425" s="133" t="s">
        <v>1773</v>
      </c>
    </row>
    <row r="426" spans="1:7">
      <c r="A426" s="134" t="s">
        <v>1799</v>
      </c>
      <c r="B426" s="135" t="s">
        <v>1867</v>
      </c>
      <c r="C426" s="134" t="s">
        <v>1761</v>
      </c>
      <c r="D426" s="134" t="s">
        <v>1796</v>
      </c>
      <c r="E426" s="136">
        <v>0.28199999999999997</v>
      </c>
      <c r="F426" s="137">
        <v>32.549999999999997</v>
      </c>
      <c r="G426" s="137">
        <v>9.17</v>
      </c>
    </row>
    <row r="427" spans="1:7">
      <c r="A427" s="134" t="s">
        <v>1801</v>
      </c>
      <c r="B427" s="135" t="s">
        <v>1848</v>
      </c>
      <c r="C427" s="134" t="s">
        <v>1761</v>
      </c>
      <c r="D427" s="134" t="s">
        <v>1796</v>
      </c>
      <c r="E427" s="136">
        <v>0.14099999999999999</v>
      </c>
      <c r="F427" s="137">
        <v>25.19</v>
      </c>
      <c r="G427" s="137">
        <v>3.55</v>
      </c>
    </row>
    <row r="428" spans="1:7">
      <c r="A428" s="138"/>
      <c r="B428" s="138"/>
      <c r="C428" s="138"/>
      <c r="D428" s="138"/>
      <c r="E428" s="176" t="s">
        <v>1803</v>
      </c>
      <c r="F428" s="176"/>
      <c r="G428" s="139">
        <v>12.72</v>
      </c>
    </row>
    <row r="429" spans="1:7">
      <c r="A429" s="138"/>
      <c r="B429" s="138"/>
      <c r="C429" s="138"/>
      <c r="D429" s="138"/>
      <c r="E429" s="177" t="s">
        <v>1807</v>
      </c>
      <c r="F429" s="177"/>
      <c r="G429" s="140">
        <v>451.14</v>
      </c>
    </row>
    <row r="430" spans="1:7">
      <c r="A430" s="138"/>
      <c r="B430" s="138"/>
      <c r="C430" s="138"/>
      <c r="D430" s="138"/>
      <c r="E430" s="178"/>
      <c r="F430" s="178"/>
      <c r="G430" s="178"/>
    </row>
    <row r="431" spans="1:7">
      <c r="A431" s="179" t="s">
        <v>1942</v>
      </c>
      <c r="B431" s="179"/>
      <c r="C431" s="179"/>
      <c r="D431" s="179"/>
      <c r="E431" s="179"/>
      <c r="F431" s="179"/>
      <c r="G431" s="179"/>
    </row>
    <row r="432" spans="1:7" ht="16.5">
      <c r="A432" s="175" t="s">
        <v>1768</v>
      </c>
      <c r="B432" s="175"/>
      <c r="C432" s="133" t="s">
        <v>1769</v>
      </c>
      <c r="D432" s="133" t="s">
        <v>1770</v>
      </c>
      <c r="E432" s="133" t="s">
        <v>1771</v>
      </c>
      <c r="F432" s="133" t="s">
        <v>1772</v>
      </c>
      <c r="G432" s="133" t="s">
        <v>1773</v>
      </c>
    </row>
    <row r="433" spans="1:7" ht="24.75">
      <c r="A433" s="134" t="s">
        <v>1925</v>
      </c>
      <c r="B433" s="135" t="s">
        <v>1926</v>
      </c>
      <c r="C433" s="134" t="s">
        <v>1761</v>
      </c>
      <c r="D433" s="134" t="s">
        <v>1779</v>
      </c>
      <c r="E433" s="136">
        <v>4.72</v>
      </c>
      <c r="F433" s="137">
        <v>0.61</v>
      </c>
      <c r="G433" s="137">
        <v>2.87</v>
      </c>
    </row>
    <row r="434" spans="1:7" ht="24.75">
      <c r="A434" s="134" t="s">
        <v>1927</v>
      </c>
      <c r="B434" s="135" t="s">
        <v>1928</v>
      </c>
      <c r="C434" s="134" t="s">
        <v>1761</v>
      </c>
      <c r="D434" s="134" t="s">
        <v>1787</v>
      </c>
      <c r="E434" s="136">
        <v>2.202</v>
      </c>
      <c r="F434" s="137">
        <v>26.02</v>
      </c>
      <c r="G434" s="137">
        <v>57.29</v>
      </c>
    </row>
    <row r="435" spans="1:7" ht="33">
      <c r="A435" s="134" t="s">
        <v>1929</v>
      </c>
      <c r="B435" s="135" t="s">
        <v>1930</v>
      </c>
      <c r="C435" s="134" t="s">
        <v>1761</v>
      </c>
      <c r="D435" s="134" t="s">
        <v>1872</v>
      </c>
      <c r="E435" s="136">
        <v>1</v>
      </c>
      <c r="F435" s="137">
        <v>376.42</v>
      </c>
      <c r="G435" s="137">
        <v>376.42</v>
      </c>
    </row>
    <row r="436" spans="1:7" ht="16.5">
      <c r="A436" s="134" t="s">
        <v>1931</v>
      </c>
      <c r="B436" s="135" t="s">
        <v>1932</v>
      </c>
      <c r="C436" s="134" t="s">
        <v>1761</v>
      </c>
      <c r="D436" s="134" t="s">
        <v>1933</v>
      </c>
      <c r="E436" s="136">
        <v>6.3700000000000007E-2</v>
      </c>
      <c r="F436" s="137">
        <v>28.92</v>
      </c>
      <c r="G436" s="137">
        <v>1.84</v>
      </c>
    </row>
    <row r="437" spans="1:7">
      <c r="A437" s="138"/>
      <c r="B437" s="138"/>
      <c r="C437" s="138"/>
      <c r="D437" s="138"/>
      <c r="E437" s="176" t="s">
        <v>1792</v>
      </c>
      <c r="F437" s="176"/>
      <c r="G437" s="139">
        <v>438.42</v>
      </c>
    </row>
    <row r="438" spans="1:7" ht="16.5">
      <c r="A438" s="175" t="s">
        <v>1793</v>
      </c>
      <c r="B438" s="175"/>
      <c r="C438" s="133" t="s">
        <v>1769</v>
      </c>
      <c r="D438" s="133" t="s">
        <v>1770</v>
      </c>
      <c r="E438" s="133" t="s">
        <v>1771</v>
      </c>
      <c r="F438" s="133" t="s">
        <v>1772</v>
      </c>
      <c r="G438" s="133" t="s">
        <v>1773</v>
      </c>
    </row>
    <row r="439" spans="1:7">
      <c r="A439" s="134" t="s">
        <v>1799</v>
      </c>
      <c r="B439" s="135" t="s">
        <v>1867</v>
      </c>
      <c r="C439" s="134" t="s">
        <v>1761</v>
      </c>
      <c r="D439" s="134" t="s">
        <v>1796</v>
      </c>
      <c r="E439" s="136">
        <v>0.28199999999999997</v>
      </c>
      <c r="F439" s="137">
        <v>32.549999999999997</v>
      </c>
      <c r="G439" s="137">
        <v>9.17</v>
      </c>
    </row>
    <row r="440" spans="1:7">
      <c r="A440" s="134" t="s">
        <v>1801</v>
      </c>
      <c r="B440" s="135" t="s">
        <v>1848</v>
      </c>
      <c r="C440" s="134" t="s">
        <v>1761</v>
      </c>
      <c r="D440" s="134" t="s">
        <v>1796</v>
      </c>
      <c r="E440" s="136">
        <v>0.14099999999999999</v>
      </c>
      <c r="F440" s="137">
        <v>25.19</v>
      </c>
      <c r="G440" s="137">
        <v>3.55</v>
      </c>
    </row>
    <row r="441" spans="1:7">
      <c r="A441" s="138"/>
      <c r="B441" s="138"/>
      <c r="C441" s="138"/>
      <c r="D441" s="138"/>
      <c r="E441" s="176" t="s">
        <v>1803</v>
      </c>
      <c r="F441" s="176"/>
      <c r="G441" s="139">
        <v>12.72</v>
      </c>
    </row>
    <row r="442" spans="1:7">
      <c r="A442" s="138"/>
      <c r="B442" s="138"/>
      <c r="C442" s="138"/>
      <c r="D442" s="138"/>
      <c r="E442" s="177" t="s">
        <v>1807</v>
      </c>
      <c r="F442" s="177"/>
      <c r="G442" s="140">
        <v>451.14</v>
      </c>
    </row>
    <row r="443" spans="1:7">
      <c r="A443" s="138"/>
      <c r="B443" s="138"/>
      <c r="C443" s="138"/>
      <c r="D443" s="138"/>
      <c r="E443" s="178"/>
      <c r="F443" s="178"/>
      <c r="G443" s="178"/>
    </row>
    <row r="444" spans="1:7">
      <c r="A444" s="179" t="s">
        <v>1943</v>
      </c>
      <c r="B444" s="179"/>
      <c r="C444" s="179"/>
      <c r="D444" s="179"/>
      <c r="E444" s="179"/>
      <c r="F444" s="179"/>
      <c r="G444" s="179"/>
    </row>
    <row r="445" spans="1:7" ht="16.5">
      <c r="A445" s="175" t="s">
        <v>1768</v>
      </c>
      <c r="B445" s="175"/>
      <c r="C445" s="133" t="s">
        <v>1769</v>
      </c>
      <c r="D445" s="133" t="s">
        <v>1770</v>
      </c>
      <c r="E445" s="133" t="s">
        <v>1771</v>
      </c>
      <c r="F445" s="133" t="s">
        <v>1772</v>
      </c>
      <c r="G445" s="133" t="s">
        <v>1773</v>
      </c>
    </row>
    <row r="446" spans="1:7" ht="24.75">
      <c r="A446" s="134" t="s">
        <v>1925</v>
      </c>
      <c r="B446" s="135" t="s">
        <v>1926</v>
      </c>
      <c r="C446" s="134" t="s">
        <v>1761</v>
      </c>
      <c r="D446" s="134" t="s">
        <v>1779</v>
      </c>
      <c r="E446" s="136">
        <v>4.72</v>
      </c>
      <c r="F446" s="137">
        <v>0.61</v>
      </c>
      <c r="G446" s="137">
        <v>2.87</v>
      </c>
    </row>
    <row r="447" spans="1:7" ht="24.75">
      <c r="A447" s="134" t="s">
        <v>1927</v>
      </c>
      <c r="B447" s="135" t="s">
        <v>1928</v>
      </c>
      <c r="C447" s="134" t="s">
        <v>1761</v>
      </c>
      <c r="D447" s="134" t="s">
        <v>1787</v>
      </c>
      <c r="E447" s="136">
        <v>2.202</v>
      </c>
      <c r="F447" s="137">
        <v>26.02</v>
      </c>
      <c r="G447" s="137">
        <v>57.29</v>
      </c>
    </row>
    <row r="448" spans="1:7" ht="33">
      <c r="A448" s="134" t="s">
        <v>1929</v>
      </c>
      <c r="B448" s="135" t="s">
        <v>1930</v>
      </c>
      <c r="C448" s="134" t="s">
        <v>1761</v>
      </c>
      <c r="D448" s="134" t="s">
        <v>1872</v>
      </c>
      <c r="E448" s="136">
        <v>1</v>
      </c>
      <c r="F448" s="137">
        <v>376.42</v>
      </c>
      <c r="G448" s="137">
        <v>376.42</v>
      </c>
    </row>
    <row r="449" spans="1:7" ht="16.5">
      <c r="A449" s="134" t="s">
        <v>1931</v>
      </c>
      <c r="B449" s="135" t="s">
        <v>1932</v>
      </c>
      <c r="C449" s="134" t="s">
        <v>1761</v>
      </c>
      <c r="D449" s="134" t="s">
        <v>1933</v>
      </c>
      <c r="E449" s="136">
        <v>6.3700000000000007E-2</v>
      </c>
      <c r="F449" s="137">
        <v>28.92</v>
      </c>
      <c r="G449" s="137">
        <v>1.84</v>
      </c>
    </row>
    <row r="450" spans="1:7">
      <c r="A450" s="138"/>
      <c r="B450" s="138"/>
      <c r="C450" s="138"/>
      <c r="D450" s="138"/>
      <c r="E450" s="176" t="s">
        <v>1792</v>
      </c>
      <c r="F450" s="176"/>
      <c r="G450" s="139">
        <v>438.42</v>
      </c>
    </row>
    <row r="451" spans="1:7" ht="16.5">
      <c r="A451" s="175" t="s">
        <v>1793</v>
      </c>
      <c r="B451" s="175"/>
      <c r="C451" s="133" t="s">
        <v>1769</v>
      </c>
      <c r="D451" s="133" t="s">
        <v>1770</v>
      </c>
      <c r="E451" s="133" t="s">
        <v>1771</v>
      </c>
      <c r="F451" s="133" t="s">
        <v>1772</v>
      </c>
      <c r="G451" s="133" t="s">
        <v>1773</v>
      </c>
    </row>
    <row r="452" spans="1:7">
      <c r="A452" s="134" t="s">
        <v>1799</v>
      </c>
      <c r="B452" s="135" t="s">
        <v>1867</v>
      </c>
      <c r="C452" s="134" t="s">
        <v>1761</v>
      </c>
      <c r="D452" s="134" t="s">
        <v>1796</v>
      </c>
      <c r="E452" s="136">
        <v>0.28199999999999997</v>
      </c>
      <c r="F452" s="137">
        <v>32.549999999999997</v>
      </c>
      <c r="G452" s="137">
        <v>9.17</v>
      </c>
    </row>
    <row r="453" spans="1:7">
      <c r="A453" s="134" t="s">
        <v>1801</v>
      </c>
      <c r="B453" s="135" t="s">
        <v>1848</v>
      </c>
      <c r="C453" s="134" t="s">
        <v>1761</v>
      </c>
      <c r="D453" s="134" t="s">
        <v>1796</v>
      </c>
      <c r="E453" s="136">
        <v>0.14099999999999999</v>
      </c>
      <c r="F453" s="137">
        <v>25.19</v>
      </c>
      <c r="G453" s="137">
        <v>3.55</v>
      </c>
    </row>
    <row r="454" spans="1:7">
      <c r="A454" s="138"/>
      <c r="B454" s="138"/>
      <c r="C454" s="138"/>
      <c r="D454" s="138"/>
      <c r="E454" s="176" t="s">
        <v>1803</v>
      </c>
      <c r="F454" s="176"/>
      <c r="G454" s="139">
        <v>12.72</v>
      </c>
    </row>
    <row r="455" spans="1:7">
      <c r="A455" s="138"/>
      <c r="B455" s="138"/>
      <c r="C455" s="138"/>
      <c r="D455" s="138"/>
      <c r="E455" s="177" t="s">
        <v>1807</v>
      </c>
      <c r="F455" s="177"/>
      <c r="G455" s="140">
        <v>451.14</v>
      </c>
    </row>
    <row r="456" spans="1:7">
      <c r="A456" s="138"/>
      <c r="B456" s="138"/>
      <c r="C456" s="138"/>
      <c r="D456" s="138"/>
      <c r="E456" s="178"/>
      <c r="F456" s="178"/>
      <c r="G456" s="178"/>
    </row>
    <row r="457" spans="1:7">
      <c r="A457" s="179" t="s">
        <v>1944</v>
      </c>
      <c r="B457" s="179"/>
      <c r="C457" s="179"/>
      <c r="D457" s="179"/>
      <c r="E457" s="179"/>
      <c r="F457" s="179"/>
      <c r="G457" s="179"/>
    </row>
    <row r="458" spans="1:7" ht="16.5">
      <c r="A458" s="175" t="s">
        <v>1768</v>
      </c>
      <c r="B458" s="175"/>
      <c r="C458" s="133" t="s">
        <v>1769</v>
      </c>
      <c r="D458" s="133" t="s">
        <v>1770</v>
      </c>
      <c r="E458" s="133" t="s">
        <v>1771</v>
      </c>
      <c r="F458" s="133" t="s">
        <v>1772</v>
      </c>
      <c r="G458" s="133" t="s">
        <v>1773</v>
      </c>
    </row>
    <row r="459" spans="1:7" ht="24.75">
      <c r="A459" s="134" t="s">
        <v>1925</v>
      </c>
      <c r="B459" s="135" t="s">
        <v>1926</v>
      </c>
      <c r="C459" s="134" t="s">
        <v>1761</v>
      </c>
      <c r="D459" s="134" t="s">
        <v>1779</v>
      </c>
      <c r="E459" s="136">
        <v>4.72</v>
      </c>
      <c r="F459" s="137">
        <v>0.61</v>
      </c>
      <c r="G459" s="137">
        <v>2.87</v>
      </c>
    </row>
    <row r="460" spans="1:7" ht="24.75">
      <c r="A460" s="134" t="s">
        <v>1927</v>
      </c>
      <c r="B460" s="135" t="s">
        <v>1928</v>
      </c>
      <c r="C460" s="134" t="s">
        <v>1761</v>
      </c>
      <c r="D460" s="134" t="s">
        <v>1787</v>
      </c>
      <c r="E460" s="136">
        <v>2.202</v>
      </c>
      <c r="F460" s="137">
        <v>26.02</v>
      </c>
      <c r="G460" s="137">
        <v>57.29</v>
      </c>
    </row>
    <row r="461" spans="1:7" ht="33">
      <c r="A461" s="134" t="s">
        <v>1929</v>
      </c>
      <c r="B461" s="135" t="s">
        <v>1930</v>
      </c>
      <c r="C461" s="134" t="s">
        <v>1761</v>
      </c>
      <c r="D461" s="134" t="s">
        <v>1872</v>
      </c>
      <c r="E461" s="136">
        <v>1</v>
      </c>
      <c r="F461" s="137">
        <v>376.42</v>
      </c>
      <c r="G461" s="137">
        <v>376.42</v>
      </c>
    </row>
    <row r="462" spans="1:7" ht="16.5">
      <c r="A462" s="134" t="s">
        <v>1931</v>
      </c>
      <c r="B462" s="135" t="s">
        <v>1932</v>
      </c>
      <c r="C462" s="134" t="s">
        <v>1761</v>
      </c>
      <c r="D462" s="134" t="s">
        <v>1933</v>
      </c>
      <c r="E462" s="136">
        <v>6.3700000000000007E-2</v>
      </c>
      <c r="F462" s="137">
        <v>28.92</v>
      </c>
      <c r="G462" s="137">
        <v>1.84</v>
      </c>
    </row>
    <row r="463" spans="1:7">
      <c r="A463" s="138"/>
      <c r="B463" s="138"/>
      <c r="C463" s="138"/>
      <c r="D463" s="138"/>
      <c r="E463" s="176" t="s">
        <v>1792</v>
      </c>
      <c r="F463" s="176"/>
      <c r="G463" s="139">
        <v>438.42</v>
      </c>
    </row>
    <row r="464" spans="1:7" ht="16.5">
      <c r="A464" s="175" t="s">
        <v>1793</v>
      </c>
      <c r="B464" s="175"/>
      <c r="C464" s="133" t="s">
        <v>1769</v>
      </c>
      <c r="D464" s="133" t="s">
        <v>1770</v>
      </c>
      <c r="E464" s="133" t="s">
        <v>1771</v>
      </c>
      <c r="F464" s="133" t="s">
        <v>1772</v>
      </c>
      <c r="G464" s="133" t="s">
        <v>1773</v>
      </c>
    </row>
    <row r="465" spans="1:7">
      <c r="A465" s="134" t="s">
        <v>1799</v>
      </c>
      <c r="B465" s="135" t="s">
        <v>1867</v>
      </c>
      <c r="C465" s="134" t="s">
        <v>1761</v>
      </c>
      <c r="D465" s="134" t="s">
        <v>1796</v>
      </c>
      <c r="E465" s="136">
        <v>0.28199999999999997</v>
      </c>
      <c r="F465" s="137">
        <v>32.549999999999997</v>
      </c>
      <c r="G465" s="137">
        <v>9.17</v>
      </c>
    </row>
    <row r="466" spans="1:7">
      <c r="A466" s="134" t="s">
        <v>1801</v>
      </c>
      <c r="B466" s="135" t="s">
        <v>1848</v>
      </c>
      <c r="C466" s="134" t="s">
        <v>1761</v>
      </c>
      <c r="D466" s="134" t="s">
        <v>1796</v>
      </c>
      <c r="E466" s="136">
        <v>0.14099999999999999</v>
      </c>
      <c r="F466" s="137">
        <v>25.19</v>
      </c>
      <c r="G466" s="137">
        <v>3.55</v>
      </c>
    </row>
    <row r="467" spans="1:7">
      <c r="A467" s="138"/>
      <c r="B467" s="138"/>
      <c r="C467" s="138"/>
      <c r="D467" s="138"/>
      <c r="E467" s="176" t="s">
        <v>1803</v>
      </c>
      <c r="F467" s="176"/>
      <c r="G467" s="139">
        <v>12.72</v>
      </c>
    </row>
    <row r="468" spans="1:7">
      <c r="A468" s="138"/>
      <c r="B468" s="138"/>
      <c r="C468" s="138"/>
      <c r="D468" s="138"/>
      <c r="E468" s="177" t="s">
        <v>1807</v>
      </c>
      <c r="F468" s="177"/>
      <c r="G468" s="140">
        <v>451.14</v>
      </c>
    </row>
    <row r="469" spans="1:7">
      <c r="A469" s="138"/>
      <c r="B469" s="138"/>
      <c r="C469" s="138"/>
      <c r="D469" s="138"/>
      <c r="E469" s="178"/>
      <c r="F469" s="178"/>
      <c r="G469" s="178"/>
    </row>
    <row r="470" spans="1:7">
      <c r="A470" s="179" t="s">
        <v>1945</v>
      </c>
      <c r="B470" s="179"/>
      <c r="C470" s="179"/>
      <c r="D470" s="179"/>
      <c r="E470" s="179"/>
      <c r="F470" s="179"/>
      <c r="G470" s="179"/>
    </row>
    <row r="471" spans="1:7" ht="16.5">
      <c r="A471" s="175" t="s">
        <v>1768</v>
      </c>
      <c r="B471" s="175"/>
      <c r="C471" s="133" t="s">
        <v>1769</v>
      </c>
      <c r="D471" s="133" t="s">
        <v>1770</v>
      </c>
      <c r="E471" s="133" t="s">
        <v>1771</v>
      </c>
      <c r="F471" s="133" t="s">
        <v>1772</v>
      </c>
      <c r="G471" s="133" t="s">
        <v>1773</v>
      </c>
    </row>
    <row r="472" spans="1:7" ht="24.75">
      <c r="A472" s="134" t="s">
        <v>1925</v>
      </c>
      <c r="B472" s="135" t="s">
        <v>1926</v>
      </c>
      <c r="C472" s="134" t="s">
        <v>1761</v>
      </c>
      <c r="D472" s="134" t="s">
        <v>1779</v>
      </c>
      <c r="E472" s="136">
        <v>4.72</v>
      </c>
      <c r="F472" s="137">
        <v>0.61</v>
      </c>
      <c r="G472" s="137">
        <v>2.87</v>
      </c>
    </row>
    <row r="473" spans="1:7" ht="24.75">
      <c r="A473" s="134" t="s">
        <v>1927</v>
      </c>
      <c r="B473" s="135" t="s">
        <v>1928</v>
      </c>
      <c r="C473" s="134" t="s">
        <v>1761</v>
      </c>
      <c r="D473" s="134" t="s">
        <v>1787</v>
      </c>
      <c r="E473" s="136">
        <v>2.202</v>
      </c>
      <c r="F473" s="137">
        <v>26.02</v>
      </c>
      <c r="G473" s="137">
        <v>57.29</v>
      </c>
    </row>
    <row r="474" spans="1:7" ht="33">
      <c r="A474" s="134" t="s">
        <v>1929</v>
      </c>
      <c r="B474" s="135" t="s">
        <v>1930</v>
      </c>
      <c r="C474" s="134" t="s">
        <v>1761</v>
      </c>
      <c r="D474" s="134" t="s">
        <v>1872</v>
      </c>
      <c r="E474" s="136">
        <v>1</v>
      </c>
      <c r="F474" s="137">
        <v>376.42</v>
      </c>
      <c r="G474" s="137">
        <v>376.42</v>
      </c>
    </row>
    <row r="475" spans="1:7" ht="16.5">
      <c r="A475" s="134" t="s">
        <v>1931</v>
      </c>
      <c r="B475" s="135" t="s">
        <v>1932</v>
      </c>
      <c r="C475" s="134" t="s">
        <v>1761</v>
      </c>
      <c r="D475" s="134" t="s">
        <v>1933</v>
      </c>
      <c r="E475" s="136">
        <v>6.3700000000000007E-2</v>
      </c>
      <c r="F475" s="137">
        <v>28.92</v>
      </c>
      <c r="G475" s="137">
        <v>1.84</v>
      </c>
    </row>
    <row r="476" spans="1:7">
      <c r="A476" s="138"/>
      <c r="B476" s="138"/>
      <c r="C476" s="138"/>
      <c r="D476" s="138"/>
      <c r="E476" s="176" t="s">
        <v>1792</v>
      </c>
      <c r="F476" s="176"/>
      <c r="G476" s="139">
        <v>438.42</v>
      </c>
    </row>
    <row r="477" spans="1:7" ht="16.5">
      <c r="A477" s="175" t="s">
        <v>1793</v>
      </c>
      <c r="B477" s="175"/>
      <c r="C477" s="133" t="s">
        <v>1769</v>
      </c>
      <c r="D477" s="133" t="s">
        <v>1770</v>
      </c>
      <c r="E477" s="133" t="s">
        <v>1771</v>
      </c>
      <c r="F477" s="133" t="s">
        <v>1772</v>
      </c>
      <c r="G477" s="133" t="s">
        <v>1773</v>
      </c>
    </row>
    <row r="478" spans="1:7">
      <c r="A478" s="134" t="s">
        <v>1799</v>
      </c>
      <c r="B478" s="135" t="s">
        <v>1867</v>
      </c>
      <c r="C478" s="134" t="s">
        <v>1761</v>
      </c>
      <c r="D478" s="134" t="s">
        <v>1796</v>
      </c>
      <c r="E478" s="136">
        <v>0.28199999999999997</v>
      </c>
      <c r="F478" s="137">
        <v>32.549999999999997</v>
      </c>
      <c r="G478" s="137">
        <v>9.17</v>
      </c>
    </row>
    <row r="479" spans="1:7">
      <c r="A479" s="134" t="s">
        <v>1801</v>
      </c>
      <c r="B479" s="135" t="s">
        <v>1848</v>
      </c>
      <c r="C479" s="134" t="s">
        <v>1761</v>
      </c>
      <c r="D479" s="134" t="s">
        <v>1796</v>
      </c>
      <c r="E479" s="136">
        <v>0.14099999999999999</v>
      </c>
      <c r="F479" s="137">
        <v>25.19</v>
      </c>
      <c r="G479" s="137">
        <v>3.55</v>
      </c>
    </row>
    <row r="480" spans="1:7">
      <c r="A480" s="138"/>
      <c r="B480" s="138"/>
      <c r="C480" s="138"/>
      <c r="D480" s="138"/>
      <c r="E480" s="176" t="s">
        <v>1803</v>
      </c>
      <c r="F480" s="176"/>
      <c r="G480" s="139">
        <v>12.72</v>
      </c>
    </row>
    <row r="481" spans="1:7">
      <c r="A481" s="138"/>
      <c r="B481" s="138"/>
      <c r="C481" s="138"/>
      <c r="D481" s="138"/>
      <c r="E481" s="177" t="s">
        <v>1807</v>
      </c>
      <c r="F481" s="177"/>
      <c r="G481" s="140">
        <v>451.14</v>
      </c>
    </row>
    <row r="482" spans="1:7">
      <c r="A482" s="138"/>
      <c r="B482" s="138"/>
      <c r="C482" s="138"/>
      <c r="D482" s="138"/>
      <c r="E482" s="178"/>
      <c r="F482" s="178"/>
      <c r="G482" s="178"/>
    </row>
    <row r="483" spans="1:7">
      <c r="A483" s="179" t="s">
        <v>1946</v>
      </c>
      <c r="B483" s="179"/>
      <c r="C483" s="179"/>
      <c r="D483" s="179"/>
      <c r="E483" s="179"/>
      <c r="F483" s="179"/>
      <c r="G483" s="179"/>
    </row>
    <row r="484" spans="1:7" ht="16.5">
      <c r="A484" s="175" t="s">
        <v>1768</v>
      </c>
      <c r="B484" s="175"/>
      <c r="C484" s="133" t="s">
        <v>1769</v>
      </c>
      <c r="D484" s="133" t="s">
        <v>1770</v>
      </c>
      <c r="E484" s="133" t="s">
        <v>1771</v>
      </c>
      <c r="F484" s="133" t="s">
        <v>1772</v>
      </c>
      <c r="G484" s="133" t="s">
        <v>1773</v>
      </c>
    </row>
    <row r="485" spans="1:7" ht="24.75">
      <c r="A485" s="134" t="s">
        <v>1947</v>
      </c>
      <c r="B485" s="135" t="s">
        <v>1948</v>
      </c>
      <c r="C485" s="134" t="s">
        <v>1761</v>
      </c>
      <c r="D485" s="134" t="s">
        <v>1779</v>
      </c>
      <c r="E485" s="136">
        <v>2.0832999999999999</v>
      </c>
      <c r="F485" s="137">
        <v>261.35000000000002</v>
      </c>
      <c r="G485" s="137">
        <v>544.47</v>
      </c>
    </row>
    <row r="486" spans="1:7" ht="24.75">
      <c r="A486" s="134" t="s">
        <v>1949</v>
      </c>
      <c r="B486" s="135" t="s">
        <v>1950</v>
      </c>
      <c r="C486" s="134" t="s">
        <v>1761</v>
      </c>
      <c r="D486" s="134" t="s">
        <v>1779</v>
      </c>
      <c r="E486" s="136">
        <v>24.4</v>
      </c>
      <c r="F486" s="137">
        <v>0.21</v>
      </c>
      <c r="G486" s="137">
        <v>5.12</v>
      </c>
    </row>
    <row r="487" spans="1:7">
      <c r="A487" s="134" t="s">
        <v>1888</v>
      </c>
      <c r="B487" s="135" t="s">
        <v>1889</v>
      </c>
      <c r="C487" s="134" t="s">
        <v>1761</v>
      </c>
      <c r="D487" s="134" t="s">
        <v>1779</v>
      </c>
      <c r="E487" s="136">
        <v>1.2466999999999999</v>
      </c>
      <c r="F487" s="137">
        <v>19.11</v>
      </c>
      <c r="G487" s="137">
        <v>23.82</v>
      </c>
    </row>
    <row r="488" spans="1:7">
      <c r="A488" s="138"/>
      <c r="B488" s="138"/>
      <c r="C488" s="138"/>
      <c r="D488" s="138"/>
      <c r="E488" s="176" t="s">
        <v>1792</v>
      </c>
      <c r="F488" s="176"/>
      <c r="G488" s="139">
        <v>573.41</v>
      </c>
    </row>
    <row r="489" spans="1:7" ht="16.5">
      <c r="A489" s="175" t="s">
        <v>1793</v>
      </c>
      <c r="B489" s="175"/>
      <c r="C489" s="133" t="s">
        <v>1769</v>
      </c>
      <c r="D489" s="133" t="s">
        <v>1770</v>
      </c>
      <c r="E489" s="133" t="s">
        <v>1771</v>
      </c>
      <c r="F489" s="133" t="s">
        <v>1772</v>
      </c>
      <c r="G489" s="133" t="s">
        <v>1773</v>
      </c>
    </row>
    <row r="490" spans="1:7">
      <c r="A490" s="134" t="s">
        <v>1799</v>
      </c>
      <c r="B490" s="135" t="s">
        <v>1867</v>
      </c>
      <c r="C490" s="134" t="s">
        <v>1761</v>
      </c>
      <c r="D490" s="134" t="s">
        <v>1796</v>
      </c>
      <c r="E490" s="136">
        <v>1.7070000000000001</v>
      </c>
      <c r="F490" s="137">
        <v>32.549999999999997</v>
      </c>
      <c r="G490" s="137">
        <v>55.56</v>
      </c>
    </row>
    <row r="491" spans="1:7">
      <c r="A491" s="134" t="s">
        <v>1801</v>
      </c>
      <c r="B491" s="135" t="s">
        <v>1848</v>
      </c>
      <c r="C491" s="134" t="s">
        <v>1761</v>
      </c>
      <c r="D491" s="134" t="s">
        <v>1796</v>
      </c>
      <c r="E491" s="136">
        <v>0.85299999999999998</v>
      </c>
      <c r="F491" s="137">
        <v>25.19</v>
      </c>
      <c r="G491" s="137">
        <v>21.48</v>
      </c>
    </row>
    <row r="492" spans="1:7">
      <c r="A492" s="138"/>
      <c r="B492" s="138"/>
      <c r="C492" s="138"/>
      <c r="D492" s="138"/>
      <c r="E492" s="176" t="s">
        <v>1803</v>
      </c>
      <c r="F492" s="176"/>
      <c r="G492" s="139">
        <v>77.040000000000006</v>
      </c>
    </row>
    <row r="493" spans="1:7">
      <c r="A493" s="138"/>
      <c r="B493" s="138"/>
      <c r="C493" s="138"/>
      <c r="D493" s="138"/>
      <c r="E493" s="177" t="s">
        <v>1807</v>
      </c>
      <c r="F493" s="177"/>
      <c r="G493" s="140">
        <v>650.45000000000005</v>
      </c>
    </row>
    <row r="494" spans="1:7">
      <c r="A494" s="138"/>
      <c r="B494" s="138"/>
      <c r="C494" s="138"/>
      <c r="D494" s="138"/>
      <c r="E494" s="178"/>
      <c r="F494" s="178"/>
      <c r="G494" s="178"/>
    </row>
    <row r="495" spans="1:7">
      <c r="A495" s="179" t="s">
        <v>1951</v>
      </c>
      <c r="B495" s="179"/>
      <c r="C495" s="179"/>
      <c r="D495" s="179"/>
      <c r="E495" s="179"/>
      <c r="F495" s="179"/>
      <c r="G495" s="179"/>
    </row>
    <row r="496" spans="1:7" ht="16.5">
      <c r="A496" s="175" t="s">
        <v>1768</v>
      </c>
      <c r="B496" s="175"/>
      <c r="C496" s="133" t="s">
        <v>1769</v>
      </c>
      <c r="D496" s="133" t="s">
        <v>1770</v>
      </c>
      <c r="E496" s="133" t="s">
        <v>1771</v>
      </c>
      <c r="F496" s="133" t="s">
        <v>1772</v>
      </c>
      <c r="G496" s="133" t="s">
        <v>1773</v>
      </c>
    </row>
    <row r="497" spans="1:7" ht="33">
      <c r="A497" s="134" t="s">
        <v>1952</v>
      </c>
      <c r="B497" s="135" t="s">
        <v>1953</v>
      </c>
      <c r="C497" s="134" t="s">
        <v>1761</v>
      </c>
      <c r="D497" s="134" t="s">
        <v>1779</v>
      </c>
      <c r="E497" s="136">
        <v>0.83330000000000004</v>
      </c>
      <c r="F497" s="137">
        <v>354.9</v>
      </c>
      <c r="G497" s="137">
        <v>295.73</v>
      </c>
    </row>
    <row r="498" spans="1:7" ht="24.75">
      <c r="A498" s="134" t="s">
        <v>1949</v>
      </c>
      <c r="B498" s="135" t="s">
        <v>1950</v>
      </c>
      <c r="C498" s="134" t="s">
        <v>1761</v>
      </c>
      <c r="D498" s="134" t="s">
        <v>1779</v>
      </c>
      <c r="E498" s="136">
        <v>9.1999999999999993</v>
      </c>
      <c r="F498" s="137">
        <v>0.21</v>
      </c>
      <c r="G498" s="137">
        <v>1.93</v>
      </c>
    </row>
    <row r="499" spans="1:7">
      <c r="A499" s="134" t="s">
        <v>1888</v>
      </c>
      <c r="B499" s="135" t="s">
        <v>1889</v>
      </c>
      <c r="C499" s="134" t="s">
        <v>1761</v>
      </c>
      <c r="D499" s="134" t="s">
        <v>1779</v>
      </c>
      <c r="E499" s="136">
        <v>0.62329999999999997</v>
      </c>
      <c r="F499" s="137">
        <v>19.11</v>
      </c>
      <c r="G499" s="137">
        <v>11.91</v>
      </c>
    </row>
    <row r="500" spans="1:7">
      <c r="A500" s="138"/>
      <c r="B500" s="138"/>
      <c r="C500" s="138"/>
      <c r="D500" s="138"/>
      <c r="E500" s="176" t="s">
        <v>1792</v>
      </c>
      <c r="F500" s="176"/>
      <c r="G500" s="139">
        <v>309.57</v>
      </c>
    </row>
    <row r="501" spans="1:7" ht="16.5">
      <c r="A501" s="175" t="s">
        <v>1793</v>
      </c>
      <c r="B501" s="175"/>
      <c r="C501" s="133" t="s">
        <v>1769</v>
      </c>
      <c r="D501" s="133" t="s">
        <v>1770</v>
      </c>
      <c r="E501" s="133" t="s">
        <v>1771</v>
      </c>
      <c r="F501" s="133" t="s">
        <v>1772</v>
      </c>
      <c r="G501" s="133" t="s">
        <v>1773</v>
      </c>
    </row>
    <row r="502" spans="1:7">
      <c r="A502" s="134" t="s">
        <v>1799</v>
      </c>
      <c r="B502" s="135" t="s">
        <v>1867</v>
      </c>
      <c r="C502" s="134" t="s">
        <v>1761</v>
      </c>
      <c r="D502" s="134" t="s">
        <v>1796</v>
      </c>
      <c r="E502" s="136">
        <v>0.51900000000000002</v>
      </c>
      <c r="F502" s="137">
        <v>32.549999999999997</v>
      </c>
      <c r="G502" s="137">
        <v>16.89</v>
      </c>
    </row>
    <row r="503" spans="1:7">
      <c r="A503" s="134" t="s">
        <v>1801</v>
      </c>
      <c r="B503" s="135" t="s">
        <v>1848</v>
      </c>
      <c r="C503" s="134" t="s">
        <v>1761</v>
      </c>
      <c r="D503" s="134" t="s">
        <v>1796</v>
      </c>
      <c r="E503" s="136">
        <v>0.25900000000000001</v>
      </c>
      <c r="F503" s="137">
        <v>25.19</v>
      </c>
      <c r="G503" s="137">
        <v>6.52</v>
      </c>
    </row>
    <row r="504" spans="1:7">
      <c r="A504" s="138"/>
      <c r="B504" s="138"/>
      <c r="C504" s="138"/>
      <c r="D504" s="138"/>
      <c r="E504" s="176" t="s">
        <v>1803</v>
      </c>
      <c r="F504" s="176"/>
      <c r="G504" s="139">
        <v>23.41</v>
      </c>
    </row>
    <row r="505" spans="1:7">
      <c r="A505" s="138"/>
      <c r="B505" s="138"/>
      <c r="C505" s="138"/>
      <c r="D505" s="138"/>
      <c r="E505" s="177" t="s">
        <v>1807</v>
      </c>
      <c r="F505" s="177"/>
      <c r="G505" s="140">
        <v>332.98</v>
      </c>
    </row>
    <row r="506" spans="1:7">
      <c r="A506" s="138"/>
      <c r="B506" s="138"/>
      <c r="C506" s="138"/>
      <c r="D506" s="138"/>
      <c r="E506" s="178"/>
      <c r="F506" s="178"/>
      <c r="G506" s="178"/>
    </row>
    <row r="507" spans="1:7">
      <c r="A507" s="179" t="s">
        <v>1954</v>
      </c>
      <c r="B507" s="179"/>
      <c r="C507" s="179"/>
      <c r="D507" s="179"/>
      <c r="E507" s="179"/>
      <c r="F507" s="179"/>
      <c r="G507" s="179"/>
    </row>
    <row r="508" spans="1:7" ht="16.5">
      <c r="A508" s="175" t="s">
        <v>1768</v>
      </c>
      <c r="B508" s="175"/>
      <c r="C508" s="133" t="s">
        <v>1769</v>
      </c>
      <c r="D508" s="133" t="s">
        <v>1770</v>
      </c>
      <c r="E508" s="133" t="s">
        <v>1771</v>
      </c>
      <c r="F508" s="133" t="s">
        <v>1772</v>
      </c>
      <c r="G508" s="133" t="s">
        <v>1773</v>
      </c>
    </row>
    <row r="509" spans="1:7" ht="33">
      <c r="A509" s="134" t="s">
        <v>1952</v>
      </c>
      <c r="B509" s="135" t="s">
        <v>1953</v>
      </c>
      <c r="C509" s="134" t="s">
        <v>1761</v>
      </c>
      <c r="D509" s="134" t="s">
        <v>1779</v>
      </c>
      <c r="E509" s="136">
        <v>0.83330000000000004</v>
      </c>
      <c r="F509" s="137">
        <v>354.9</v>
      </c>
      <c r="G509" s="137">
        <v>295.73</v>
      </c>
    </row>
    <row r="510" spans="1:7" ht="24.75">
      <c r="A510" s="134" t="s">
        <v>1949</v>
      </c>
      <c r="B510" s="135" t="s">
        <v>1950</v>
      </c>
      <c r="C510" s="134" t="s">
        <v>1761</v>
      </c>
      <c r="D510" s="134" t="s">
        <v>1779</v>
      </c>
      <c r="E510" s="136">
        <v>9.1999999999999993</v>
      </c>
      <c r="F510" s="137">
        <v>0.21</v>
      </c>
      <c r="G510" s="137">
        <v>1.93</v>
      </c>
    </row>
    <row r="511" spans="1:7">
      <c r="A511" s="134" t="s">
        <v>1888</v>
      </c>
      <c r="B511" s="135" t="s">
        <v>1889</v>
      </c>
      <c r="C511" s="134" t="s">
        <v>1761</v>
      </c>
      <c r="D511" s="134" t="s">
        <v>1779</v>
      </c>
      <c r="E511" s="136">
        <v>0.62329999999999997</v>
      </c>
      <c r="F511" s="137">
        <v>19.11</v>
      </c>
      <c r="G511" s="137">
        <v>11.91</v>
      </c>
    </row>
    <row r="512" spans="1:7">
      <c r="A512" s="138"/>
      <c r="B512" s="138"/>
      <c r="C512" s="138"/>
      <c r="D512" s="138"/>
      <c r="E512" s="176" t="s">
        <v>1792</v>
      </c>
      <c r="F512" s="176"/>
      <c r="G512" s="139">
        <v>309.57</v>
      </c>
    </row>
    <row r="513" spans="1:7" ht="16.5">
      <c r="A513" s="175" t="s">
        <v>1793</v>
      </c>
      <c r="B513" s="175"/>
      <c r="C513" s="133" t="s">
        <v>1769</v>
      </c>
      <c r="D513" s="133" t="s">
        <v>1770</v>
      </c>
      <c r="E513" s="133" t="s">
        <v>1771</v>
      </c>
      <c r="F513" s="133" t="s">
        <v>1772</v>
      </c>
      <c r="G513" s="133" t="s">
        <v>1773</v>
      </c>
    </row>
    <row r="514" spans="1:7">
      <c r="A514" s="134" t="s">
        <v>1799</v>
      </c>
      <c r="B514" s="135" t="s">
        <v>1867</v>
      </c>
      <c r="C514" s="134" t="s">
        <v>1761</v>
      </c>
      <c r="D514" s="134" t="s">
        <v>1796</v>
      </c>
      <c r="E514" s="136">
        <v>0.51900000000000002</v>
      </c>
      <c r="F514" s="137">
        <v>32.549999999999997</v>
      </c>
      <c r="G514" s="137">
        <v>16.89</v>
      </c>
    </row>
    <row r="515" spans="1:7">
      <c r="A515" s="134" t="s">
        <v>1801</v>
      </c>
      <c r="B515" s="135" t="s">
        <v>1848</v>
      </c>
      <c r="C515" s="134" t="s">
        <v>1761</v>
      </c>
      <c r="D515" s="134" t="s">
        <v>1796</v>
      </c>
      <c r="E515" s="136">
        <v>0.25900000000000001</v>
      </c>
      <c r="F515" s="137">
        <v>25.19</v>
      </c>
      <c r="G515" s="137">
        <v>6.52</v>
      </c>
    </row>
    <row r="516" spans="1:7">
      <c r="A516" s="138"/>
      <c r="B516" s="138"/>
      <c r="C516" s="138"/>
      <c r="D516" s="138"/>
      <c r="E516" s="176" t="s">
        <v>1803</v>
      </c>
      <c r="F516" s="176"/>
      <c r="G516" s="139">
        <v>23.41</v>
      </c>
    </row>
    <row r="517" spans="1:7">
      <c r="A517" s="138"/>
      <c r="B517" s="138"/>
      <c r="C517" s="138"/>
      <c r="D517" s="138"/>
      <c r="E517" s="177" t="s">
        <v>1807</v>
      </c>
      <c r="F517" s="177"/>
      <c r="G517" s="140">
        <v>332.98</v>
      </c>
    </row>
    <row r="518" spans="1:7">
      <c r="A518" s="138"/>
      <c r="B518" s="138"/>
      <c r="C518" s="138"/>
      <c r="D518" s="138"/>
      <c r="E518" s="178"/>
      <c r="F518" s="178"/>
      <c r="G518" s="178"/>
    </row>
    <row r="519" spans="1:7">
      <c r="A519" s="179" t="s">
        <v>1955</v>
      </c>
      <c r="B519" s="179"/>
      <c r="C519" s="179"/>
      <c r="D519" s="179"/>
      <c r="E519" s="179"/>
      <c r="F519" s="179"/>
      <c r="G519" s="179"/>
    </row>
    <row r="520" spans="1:7" ht="16.5">
      <c r="A520" s="175" t="s">
        <v>1768</v>
      </c>
      <c r="B520" s="175"/>
      <c r="C520" s="133" t="s">
        <v>1769</v>
      </c>
      <c r="D520" s="133" t="s">
        <v>1770</v>
      </c>
      <c r="E520" s="133" t="s">
        <v>1771</v>
      </c>
      <c r="F520" s="133" t="s">
        <v>1772</v>
      </c>
      <c r="G520" s="133" t="s">
        <v>1773</v>
      </c>
    </row>
    <row r="521" spans="1:7" ht="33">
      <c r="A521" s="134" t="s">
        <v>1952</v>
      </c>
      <c r="B521" s="135" t="s">
        <v>1953</v>
      </c>
      <c r="C521" s="134" t="s">
        <v>1761</v>
      </c>
      <c r="D521" s="134" t="s">
        <v>1779</v>
      </c>
      <c r="E521" s="136">
        <v>0.83330000000000004</v>
      </c>
      <c r="F521" s="137">
        <v>354.9</v>
      </c>
      <c r="G521" s="137">
        <v>295.73</v>
      </c>
    </row>
    <row r="522" spans="1:7" ht="24.75">
      <c r="A522" s="134" t="s">
        <v>1949</v>
      </c>
      <c r="B522" s="135" t="s">
        <v>1950</v>
      </c>
      <c r="C522" s="134" t="s">
        <v>1761</v>
      </c>
      <c r="D522" s="134" t="s">
        <v>1779</v>
      </c>
      <c r="E522" s="136">
        <v>9.1999999999999993</v>
      </c>
      <c r="F522" s="137">
        <v>0.21</v>
      </c>
      <c r="G522" s="137">
        <v>1.93</v>
      </c>
    </row>
    <row r="523" spans="1:7">
      <c r="A523" s="134" t="s">
        <v>1888</v>
      </c>
      <c r="B523" s="135" t="s">
        <v>1889</v>
      </c>
      <c r="C523" s="134" t="s">
        <v>1761</v>
      </c>
      <c r="D523" s="134" t="s">
        <v>1779</v>
      </c>
      <c r="E523" s="136">
        <v>0.62329999999999997</v>
      </c>
      <c r="F523" s="137">
        <v>19.11</v>
      </c>
      <c r="G523" s="137">
        <v>11.91</v>
      </c>
    </row>
    <row r="524" spans="1:7">
      <c r="A524" s="138"/>
      <c r="B524" s="138"/>
      <c r="C524" s="138"/>
      <c r="D524" s="138"/>
      <c r="E524" s="176" t="s">
        <v>1792</v>
      </c>
      <c r="F524" s="176"/>
      <c r="G524" s="139">
        <v>309.57</v>
      </c>
    </row>
    <row r="525" spans="1:7" ht="16.5">
      <c r="A525" s="175" t="s">
        <v>1793</v>
      </c>
      <c r="B525" s="175"/>
      <c r="C525" s="133" t="s">
        <v>1769</v>
      </c>
      <c r="D525" s="133" t="s">
        <v>1770</v>
      </c>
      <c r="E525" s="133" t="s">
        <v>1771</v>
      </c>
      <c r="F525" s="133" t="s">
        <v>1772</v>
      </c>
      <c r="G525" s="133" t="s">
        <v>1773</v>
      </c>
    </row>
    <row r="526" spans="1:7">
      <c r="A526" s="134" t="s">
        <v>1799</v>
      </c>
      <c r="B526" s="135" t="s">
        <v>1867</v>
      </c>
      <c r="C526" s="134" t="s">
        <v>1761</v>
      </c>
      <c r="D526" s="134" t="s">
        <v>1796</v>
      </c>
      <c r="E526" s="136">
        <v>0.51900000000000002</v>
      </c>
      <c r="F526" s="137">
        <v>32.549999999999997</v>
      </c>
      <c r="G526" s="137">
        <v>16.89</v>
      </c>
    </row>
    <row r="527" spans="1:7">
      <c r="A527" s="134" t="s">
        <v>1801</v>
      </c>
      <c r="B527" s="135" t="s">
        <v>1848</v>
      </c>
      <c r="C527" s="134" t="s">
        <v>1761</v>
      </c>
      <c r="D527" s="134" t="s">
        <v>1796</v>
      </c>
      <c r="E527" s="136">
        <v>0.25900000000000001</v>
      </c>
      <c r="F527" s="137">
        <v>25.19</v>
      </c>
      <c r="G527" s="137">
        <v>6.52</v>
      </c>
    </row>
    <row r="528" spans="1:7">
      <c r="A528" s="138"/>
      <c r="B528" s="138"/>
      <c r="C528" s="138"/>
      <c r="D528" s="138"/>
      <c r="E528" s="176" t="s">
        <v>1803</v>
      </c>
      <c r="F528" s="176"/>
      <c r="G528" s="139">
        <v>23.41</v>
      </c>
    </row>
    <row r="529" spans="1:7">
      <c r="A529" s="138"/>
      <c r="B529" s="138"/>
      <c r="C529" s="138"/>
      <c r="D529" s="138"/>
      <c r="E529" s="177" t="s">
        <v>1807</v>
      </c>
      <c r="F529" s="177"/>
      <c r="G529" s="140">
        <v>332.98</v>
      </c>
    </row>
    <row r="530" spans="1:7">
      <c r="A530" s="138"/>
      <c r="B530" s="138"/>
      <c r="C530" s="138"/>
      <c r="D530" s="138"/>
      <c r="E530" s="178"/>
      <c r="F530" s="178"/>
      <c r="G530" s="178"/>
    </row>
    <row r="531" spans="1:7">
      <c r="A531" s="179" t="s">
        <v>1956</v>
      </c>
      <c r="B531" s="179"/>
      <c r="C531" s="179"/>
      <c r="D531" s="179"/>
      <c r="E531" s="179"/>
      <c r="F531" s="179"/>
      <c r="G531" s="179"/>
    </row>
    <row r="532" spans="1:7" ht="16.5">
      <c r="A532" s="175" t="s">
        <v>1768</v>
      </c>
      <c r="B532" s="175"/>
      <c r="C532" s="133" t="s">
        <v>1769</v>
      </c>
      <c r="D532" s="133" t="s">
        <v>1770</v>
      </c>
      <c r="E532" s="133" t="s">
        <v>1771</v>
      </c>
      <c r="F532" s="133" t="s">
        <v>1772</v>
      </c>
      <c r="G532" s="133" t="s">
        <v>1773</v>
      </c>
    </row>
    <row r="533" spans="1:7" ht="33">
      <c r="A533" s="134" t="s">
        <v>1952</v>
      </c>
      <c r="B533" s="135" t="s">
        <v>1953</v>
      </c>
      <c r="C533" s="134" t="s">
        <v>1761</v>
      </c>
      <c r="D533" s="134" t="s">
        <v>1779</v>
      </c>
      <c r="E533" s="136">
        <v>0.83330000000000004</v>
      </c>
      <c r="F533" s="137">
        <v>354.9</v>
      </c>
      <c r="G533" s="137">
        <v>295.73</v>
      </c>
    </row>
    <row r="534" spans="1:7" ht="24.75">
      <c r="A534" s="134" t="s">
        <v>1949</v>
      </c>
      <c r="B534" s="135" t="s">
        <v>1950</v>
      </c>
      <c r="C534" s="134" t="s">
        <v>1761</v>
      </c>
      <c r="D534" s="134" t="s">
        <v>1779</v>
      </c>
      <c r="E534" s="136">
        <v>9.1999999999999993</v>
      </c>
      <c r="F534" s="137">
        <v>0.21</v>
      </c>
      <c r="G534" s="137">
        <v>1.93</v>
      </c>
    </row>
    <row r="535" spans="1:7">
      <c r="A535" s="134" t="s">
        <v>1888</v>
      </c>
      <c r="B535" s="135" t="s">
        <v>1889</v>
      </c>
      <c r="C535" s="134" t="s">
        <v>1761</v>
      </c>
      <c r="D535" s="134" t="s">
        <v>1779</v>
      </c>
      <c r="E535" s="136">
        <v>0.62329999999999997</v>
      </c>
      <c r="F535" s="137">
        <v>19.11</v>
      </c>
      <c r="G535" s="137">
        <v>11.91</v>
      </c>
    </row>
    <row r="536" spans="1:7">
      <c r="A536" s="138"/>
      <c r="B536" s="138"/>
      <c r="C536" s="138"/>
      <c r="D536" s="138"/>
      <c r="E536" s="176" t="s">
        <v>1792</v>
      </c>
      <c r="F536" s="176"/>
      <c r="G536" s="139">
        <v>309.57</v>
      </c>
    </row>
    <row r="537" spans="1:7" ht="16.5">
      <c r="A537" s="175" t="s">
        <v>1793</v>
      </c>
      <c r="B537" s="175"/>
      <c r="C537" s="133" t="s">
        <v>1769</v>
      </c>
      <c r="D537" s="133" t="s">
        <v>1770</v>
      </c>
      <c r="E537" s="133" t="s">
        <v>1771</v>
      </c>
      <c r="F537" s="133" t="s">
        <v>1772</v>
      </c>
      <c r="G537" s="133" t="s">
        <v>1773</v>
      </c>
    </row>
    <row r="538" spans="1:7">
      <c r="A538" s="134" t="s">
        <v>1799</v>
      </c>
      <c r="B538" s="135" t="s">
        <v>1867</v>
      </c>
      <c r="C538" s="134" t="s">
        <v>1761</v>
      </c>
      <c r="D538" s="134" t="s">
        <v>1796</v>
      </c>
      <c r="E538" s="136">
        <v>0.51900000000000002</v>
      </c>
      <c r="F538" s="137">
        <v>32.549999999999997</v>
      </c>
      <c r="G538" s="137">
        <v>16.89</v>
      </c>
    </row>
    <row r="539" spans="1:7">
      <c r="A539" s="134" t="s">
        <v>1801</v>
      </c>
      <c r="B539" s="135" t="s">
        <v>1848</v>
      </c>
      <c r="C539" s="134" t="s">
        <v>1761</v>
      </c>
      <c r="D539" s="134" t="s">
        <v>1796</v>
      </c>
      <c r="E539" s="136">
        <v>0.25900000000000001</v>
      </c>
      <c r="F539" s="137">
        <v>25.19</v>
      </c>
      <c r="G539" s="137">
        <v>6.52</v>
      </c>
    </row>
    <row r="540" spans="1:7">
      <c r="A540" s="138"/>
      <c r="B540" s="138"/>
      <c r="C540" s="138"/>
      <c r="D540" s="138"/>
      <c r="E540" s="176" t="s">
        <v>1803</v>
      </c>
      <c r="F540" s="176"/>
      <c r="G540" s="139">
        <v>23.41</v>
      </c>
    </row>
    <row r="541" spans="1:7">
      <c r="A541" s="138"/>
      <c r="B541" s="138"/>
      <c r="C541" s="138"/>
      <c r="D541" s="138"/>
      <c r="E541" s="177" t="s">
        <v>1807</v>
      </c>
      <c r="F541" s="177"/>
      <c r="G541" s="140">
        <v>332.98</v>
      </c>
    </row>
    <row r="542" spans="1:7">
      <c r="A542" s="138"/>
      <c r="B542" s="138"/>
      <c r="C542" s="138"/>
      <c r="D542" s="138"/>
      <c r="E542" s="178"/>
      <c r="F542" s="178"/>
      <c r="G542" s="178"/>
    </row>
    <row r="543" spans="1:7">
      <c r="A543" s="179" t="s">
        <v>1957</v>
      </c>
      <c r="B543" s="179"/>
      <c r="C543" s="179"/>
      <c r="D543" s="179"/>
      <c r="E543" s="179"/>
      <c r="F543" s="179"/>
      <c r="G543" s="179"/>
    </row>
    <row r="544" spans="1:7" ht="16.5">
      <c r="A544" s="175" t="s">
        <v>1768</v>
      </c>
      <c r="B544" s="175"/>
      <c r="C544" s="133" t="s">
        <v>1769</v>
      </c>
      <c r="D544" s="133" t="s">
        <v>1770</v>
      </c>
      <c r="E544" s="133" t="s">
        <v>1771</v>
      </c>
      <c r="F544" s="133" t="s">
        <v>1772</v>
      </c>
      <c r="G544" s="133" t="s">
        <v>1773</v>
      </c>
    </row>
    <row r="545" spans="1:7" ht="33">
      <c r="A545" s="134" t="s">
        <v>1958</v>
      </c>
      <c r="B545" s="135" t="s">
        <v>1959</v>
      </c>
      <c r="C545" s="134" t="s">
        <v>1761</v>
      </c>
      <c r="D545" s="134" t="s">
        <v>1872</v>
      </c>
      <c r="E545" s="136">
        <v>1</v>
      </c>
      <c r="F545" s="137">
        <v>647.26</v>
      </c>
      <c r="G545" s="137">
        <v>647.26</v>
      </c>
    </row>
    <row r="546" spans="1:7" ht="24.75">
      <c r="A546" s="134" t="s">
        <v>1949</v>
      </c>
      <c r="B546" s="135" t="s">
        <v>1950</v>
      </c>
      <c r="C546" s="134" t="s">
        <v>1761</v>
      </c>
      <c r="D546" s="134" t="s">
        <v>1779</v>
      </c>
      <c r="E546" s="136">
        <v>17.413</v>
      </c>
      <c r="F546" s="137">
        <v>0.21</v>
      </c>
      <c r="G546" s="137">
        <v>3.65</v>
      </c>
    </row>
    <row r="547" spans="1:7">
      <c r="A547" s="134" t="s">
        <v>1888</v>
      </c>
      <c r="B547" s="135" t="s">
        <v>1889</v>
      </c>
      <c r="C547" s="134" t="s">
        <v>1761</v>
      </c>
      <c r="D547" s="134" t="s">
        <v>1779</v>
      </c>
      <c r="E547" s="136">
        <v>0.42399999999999999</v>
      </c>
      <c r="F547" s="137">
        <v>19.11</v>
      </c>
      <c r="G547" s="137">
        <v>8.1</v>
      </c>
    </row>
    <row r="548" spans="1:7">
      <c r="A548" s="138"/>
      <c r="B548" s="138"/>
      <c r="C548" s="138"/>
      <c r="D548" s="138"/>
      <c r="E548" s="176" t="s">
        <v>1792</v>
      </c>
      <c r="F548" s="176"/>
      <c r="G548" s="139">
        <v>659.01</v>
      </c>
    </row>
    <row r="549" spans="1:7" ht="16.5">
      <c r="A549" s="175" t="s">
        <v>1793</v>
      </c>
      <c r="B549" s="175"/>
      <c r="C549" s="133" t="s">
        <v>1769</v>
      </c>
      <c r="D549" s="133" t="s">
        <v>1770</v>
      </c>
      <c r="E549" s="133" t="s">
        <v>1771</v>
      </c>
      <c r="F549" s="133" t="s">
        <v>1772</v>
      </c>
      <c r="G549" s="133" t="s">
        <v>1773</v>
      </c>
    </row>
    <row r="550" spans="1:7">
      <c r="A550" s="134" t="s">
        <v>1799</v>
      </c>
      <c r="B550" s="135" t="s">
        <v>1867</v>
      </c>
      <c r="C550" s="134" t="s">
        <v>1761</v>
      </c>
      <c r="D550" s="134" t="s">
        <v>1796</v>
      </c>
      <c r="E550" s="136">
        <v>0.72</v>
      </c>
      <c r="F550" s="137">
        <v>32.549999999999997</v>
      </c>
      <c r="G550" s="137">
        <v>23.43</v>
      </c>
    </row>
    <row r="551" spans="1:7">
      <c r="A551" s="134" t="s">
        <v>1801</v>
      </c>
      <c r="B551" s="135" t="s">
        <v>1848</v>
      </c>
      <c r="C551" s="134" t="s">
        <v>1761</v>
      </c>
      <c r="D551" s="134" t="s">
        <v>1796</v>
      </c>
      <c r="E551" s="136">
        <v>0.36</v>
      </c>
      <c r="F551" s="137">
        <v>25.19</v>
      </c>
      <c r="G551" s="137">
        <v>9.06</v>
      </c>
    </row>
    <row r="552" spans="1:7">
      <c r="A552" s="138"/>
      <c r="B552" s="138"/>
      <c r="C552" s="138"/>
      <c r="D552" s="138"/>
      <c r="E552" s="176" t="s">
        <v>1803</v>
      </c>
      <c r="F552" s="176"/>
      <c r="G552" s="139">
        <v>32.49</v>
      </c>
    </row>
    <row r="553" spans="1:7">
      <c r="A553" s="138"/>
      <c r="B553" s="138"/>
      <c r="C553" s="138"/>
      <c r="D553" s="138"/>
      <c r="E553" s="177" t="s">
        <v>1807</v>
      </c>
      <c r="F553" s="177"/>
      <c r="G553" s="140">
        <v>691.5</v>
      </c>
    </row>
    <row r="554" spans="1:7">
      <c r="A554" s="138"/>
      <c r="B554" s="138"/>
      <c r="C554" s="138"/>
      <c r="D554" s="138"/>
      <c r="E554" s="178"/>
      <c r="F554" s="178"/>
      <c r="G554" s="178"/>
    </row>
    <row r="555" spans="1:7">
      <c r="A555" s="179" t="s">
        <v>1960</v>
      </c>
      <c r="B555" s="179"/>
      <c r="C555" s="179"/>
      <c r="D555" s="179"/>
      <c r="E555" s="179"/>
      <c r="F555" s="179"/>
      <c r="G555" s="179"/>
    </row>
    <row r="556" spans="1:7" ht="16.5">
      <c r="A556" s="175" t="s">
        <v>1768</v>
      </c>
      <c r="B556" s="175"/>
      <c r="C556" s="133" t="s">
        <v>1769</v>
      </c>
      <c r="D556" s="133" t="s">
        <v>1770</v>
      </c>
      <c r="E556" s="133" t="s">
        <v>1771</v>
      </c>
      <c r="F556" s="133" t="s">
        <v>1772</v>
      </c>
      <c r="G556" s="133" t="s">
        <v>1773</v>
      </c>
    </row>
    <row r="557" spans="1:7" ht="33">
      <c r="A557" s="134" t="s">
        <v>1958</v>
      </c>
      <c r="B557" s="135" t="s">
        <v>1959</v>
      </c>
      <c r="C557" s="134" t="s">
        <v>1761</v>
      </c>
      <c r="D557" s="134" t="s">
        <v>1872</v>
      </c>
      <c r="E557" s="136">
        <v>1</v>
      </c>
      <c r="F557" s="137">
        <v>647.26</v>
      </c>
      <c r="G557" s="137">
        <v>647.26</v>
      </c>
    </row>
    <row r="558" spans="1:7" ht="24.75">
      <c r="A558" s="134" t="s">
        <v>1949</v>
      </c>
      <c r="B558" s="135" t="s">
        <v>1950</v>
      </c>
      <c r="C558" s="134" t="s">
        <v>1761</v>
      </c>
      <c r="D558" s="134" t="s">
        <v>1779</v>
      </c>
      <c r="E558" s="136">
        <v>17.413</v>
      </c>
      <c r="F558" s="137">
        <v>0.21</v>
      </c>
      <c r="G558" s="137">
        <v>3.65</v>
      </c>
    </row>
    <row r="559" spans="1:7">
      <c r="A559" s="134" t="s">
        <v>1888</v>
      </c>
      <c r="B559" s="135" t="s">
        <v>1889</v>
      </c>
      <c r="C559" s="134" t="s">
        <v>1761</v>
      </c>
      <c r="D559" s="134" t="s">
        <v>1779</v>
      </c>
      <c r="E559" s="136">
        <v>0.42399999999999999</v>
      </c>
      <c r="F559" s="137">
        <v>19.11</v>
      </c>
      <c r="G559" s="137">
        <v>8.1</v>
      </c>
    </row>
    <row r="560" spans="1:7">
      <c r="A560" s="138"/>
      <c r="B560" s="138"/>
      <c r="C560" s="138"/>
      <c r="D560" s="138"/>
      <c r="E560" s="176" t="s">
        <v>1792</v>
      </c>
      <c r="F560" s="176"/>
      <c r="G560" s="139">
        <v>659.01</v>
      </c>
    </row>
    <row r="561" spans="1:7" ht="16.5">
      <c r="A561" s="175" t="s">
        <v>1793</v>
      </c>
      <c r="B561" s="175"/>
      <c r="C561" s="133" t="s">
        <v>1769</v>
      </c>
      <c r="D561" s="133" t="s">
        <v>1770</v>
      </c>
      <c r="E561" s="133" t="s">
        <v>1771</v>
      </c>
      <c r="F561" s="133" t="s">
        <v>1772</v>
      </c>
      <c r="G561" s="133" t="s">
        <v>1773</v>
      </c>
    </row>
    <row r="562" spans="1:7">
      <c r="A562" s="134" t="s">
        <v>1799</v>
      </c>
      <c r="B562" s="135" t="s">
        <v>1867</v>
      </c>
      <c r="C562" s="134" t="s">
        <v>1761</v>
      </c>
      <c r="D562" s="134" t="s">
        <v>1796</v>
      </c>
      <c r="E562" s="136">
        <v>0.72</v>
      </c>
      <c r="F562" s="137">
        <v>32.549999999999997</v>
      </c>
      <c r="G562" s="137">
        <v>23.43</v>
      </c>
    </row>
    <row r="563" spans="1:7">
      <c r="A563" s="134" t="s">
        <v>1801</v>
      </c>
      <c r="B563" s="135" t="s">
        <v>1848</v>
      </c>
      <c r="C563" s="134" t="s">
        <v>1761</v>
      </c>
      <c r="D563" s="134" t="s">
        <v>1796</v>
      </c>
      <c r="E563" s="136">
        <v>0.36</v>
      </c>
      <c r="F563" s="137">
        <v>25.19</v>
      </c>
      <c r="G563" s="137">
        <v>9.06</v>
      </c>
    </row>
    <row r="564" spans="1:7">
      <c r="A564" s="138"/>
      <c r="B564" s="138"/>
      <c r="C564" s="138"/>
      <c r="D564" s="138"/>
      <c r="E564" s="176" t="s">
        <v>1803</v>
      </c>
      <c r="F564" s="176"/>
      <c r="G564" s="139">
        <v>32.49</v>
      </c>
    </row>
    <row r="565" spans="1:7">
      <c r="A565" s="138"/>
      <c r="B565" s="138"/>
      <c r="C565" s="138"/>
      <c r="D565" s="138"/>
      <c r="E565" s="177" t="s">
        <v>1807</v>
      </c>
      <c r="F565" s="177"/>
      <c r="G565" s="140">
        <v>691.5</v>
      </c>
    </row>
    <row r="566" spans="1:7">
      <c r="A566" s="138"/>
      <c r="B566" s="138"/>
      <c r="C566" s="138"/>
      <c r="D566" s="138"/>
      <c r="E566" s="178"/>
      <c r="F566" s="178"/>
      <c r="G566" s="178"/>
    </row>
    <row r="567" spans="1:7">
      <c r="A567" s="179" t="s">
        <v>1961</v>
      </c>
      <c r="B567" s="179"/>
      <c r="C567" s="179"/>
      <c r="D567" s="179"/>
      <c r="E567" s="179"/>
      <c r="F567" s="179"/>
      <c r="G567" s="179"/>
    </row>
    <row r="568" spans="1:7" ht="16.5">
      <c r="A568" s="175" t="s">
        <v>1768</v>
      </c>
      <c r="B568" s="175"/>
      <c r="C568" s="133" t="s">
        <v>1769</v>
      </c>
      <c r="D568" s="133" t="s">
        <v>1770</v>
      </c>
      <c r="E568" s="133" t="s">
        <v>1771</v>
      </c>
      <c r="F568" s="133" t="s">
        <v>1772</v>
      </c>
      <c r="G568" s="133" t="s">
        <v>1773</v>
      </c>
    </row>
    <row r="569" spans="1:7" ht="33">
      <c r="A569" s="134" t="s">
        <v>1958</v>
      </c>
      <c r="B569" s="135" t="s">
        <v>1959</v>
      </c>
      <c r="C569" s="134" t="s">
        <v>1761</v>
      </c>
      <c r="D569" s="134" t="s">
        <v>1872</v>
      </c>
      <c r="E569" s="136">
        <v>1</v>
      </c>
      <c r="F569" s="137">
        <v>647.26</v>
      </c>
      <c r="G569" s="137">
        <v>647.26</v>
      </c>
    </row>
    <row r="570" spans="1:7" ht="24.75">
      <c r="A570" s="134" t="s">
        <v>1949</v>
      </c>
      <c r="B570" s="135" t="s">
        <v>1950</v>
      </c>
      <c r="C570" s="134" t="s">
        <v>1761</v>
      </c>
      <c r="D570" s="134" t="s">
        <v>1779</v>
      </c>
      <c r="E570" s="136">
        <v>17.413</v>
      </c>
      <c r="F570" s="137">
        <v>0.21</v>
      </c>
      <c r="G570" s="137">
        <v>3.65</v>
      </c>
    </row>
    <row r="571" spans="1:7">
      <c r="A571" s="134" t="s">
        <v>1888</v>
      </c>
      <c r="B571" s="135" t="s">
        <v>1889</v>
      </c>
      <c r="C571" s="134" t="s">
        <v>1761</v>
      </c>
      <c r="D571" s="134" t="s">
        <v>1779</v>
      </c>
      <c r="E571" s="136">
        <v>0.42399999999999999</v>
      </c>
      <c r="F571" s="137">
        <v>19.11</v>
      </c>
      <c r="G571" s="137">
        <v>8.1</v>
      </c>
    </row>
    <row r="572" spans="1:7">
      <c r="A572" s="138"/>
      <c r="B572" s="138"/>
      <c r="C572" s="138"/>
      <c r="D572" s="138"/>
      <c r="E572" s="176" t="s">
        <v>1792</v>
      </c>
      <c r="F572" s="176"/>
      <c r="G572" s="139">
        <v>659.01</v>
      </c>
    </row>
    <row r="573" spans="1:7" ht="16.5">
      <c r="A573" s="175" t="s">
        <v>1793</v>
      </c>
      <c r="B573" s="175"/>
      <c r="C573" s="133" t="s">
        <v>1769</v>
      </c>
      <c r="D573" s="133" t="s">
        <v>1770</v>
      </c>
      <c r="E573" s="133" t="s">
        <v>1771</v>
      </c>
      <c r="F573" s="133" t="s">
        <v>1772</v>
      </c>
      <c r="G573" s="133" t="s">
        <v>1773</v>
      </c>
    </row>
    <row r="574" spans="1:7">
      <c r="A574" s="134" t="s">
        <v>1799</v>
      </c>
      <c r="B574" s="135" t="s">
        <v>1867</v>
      </c>
      <c r="C574" s="134" t="s">
        <v>1761</v>
      </c>
      <c r="D574" s="134" t="s">
        <v>1796</v>
      </c>
      <c r="E574" s="136">
        <v>0.72</v>
      </c>
      <c r="F574" s="137">
        <v>32.549999999999997</v>
      </c>
      <c r="G574" s="137">
        <v>23.43</v>
      </c>
    </row>
    <row r="575" spans="1:7">
      <c r="A575" s="134" t="s">
        <v>1801</v>
      </c>
      <c r="B575" s="135" t="s">
        <v>1848</v>
      </c>
      <c r="C575" s="134" t="s">
        <v>1761</v>
      </c>
      <c r="D575" s="134" t="s">
        <v>1796</v>
      </c>
      <c r="E575" s="136">
        <v>0.36</v>
      </c>
      <c r="F575" s="137">
        <v>25.19</v>
      </c>
      <c r="G575" s="137">
        <v>9.06</v>
      </c>
    </row>
    <row r="576" spans="1:7">
      <c r="A576" s="138"/>
      <c r="B576" s="138"/>
      <c r="C576" s="138"/>
      <c r="D576" s="138"/>
      <c r="E576" s="176" t="s">
        <v>1803</v>
      </c>
      <c r="F576" s="176"/>
      <c r="G576" s="139">
        <v>32.49</v>
      </c>
    </row>
    <row r="577" spans="1:7">
      <c r="A577" s="138"/>
      <c r="B577" s="138"/>
      <c r="C577" s="138"/>
      <c r="D577" s="138"/>
      <c r="E577" s="177" t="s">
        <v>1807</v>
      </c>
      <c r="F577" s="177"/>
      <c r="G577" s="140">
        <v>691.5</v>
      </c>
    </row>
    <row r="578" spans="1:7">
      <c r="A578" s="138"/>
      <c r="B578" s="138"/>
      <c r="C578" s="138"/>
      <c r="D578" s="138"/>
      <c r="E578" s="178"/>
      <c r="F578" s="178"/>
      <c r="G578" s="178"/>
    </row>
    <row r="579" spans="1:7">
      <c r="A579" s="179" t="s">
        <v>1962</v>
      </c>
      <c r="B579" s="179"/>
      <c r="C579" s="179"/>
      <c r="D579" s="179"/>
      <c r="E579" s="179"/>
      <c r="F579" s="179"/>
      <c r="G579" s="179"/>
    </row>
    <row r="580" spans="1:7" ht="16.5">
      <c r="A580" s="175" t="s">
        <v>1768</v>
      </c>
      <c r="B580" s="175"/>
      <c r="C580" s="133" t="s">
        <v>1769</v>
      </c>
      <c r="D580" s="133" t="s">
        <v>1770</v>
      </c>
      <c r="E580" s="133" t="s">
        <v>1771</v>
      </c>
      <c r="F580" s="133" t="s">
        <v>1772</v>
      </c>
      <c r="G580" s="133" t="s">
        <v>1773</v>
      </c>
    </row>
    <row r="581" spans="1:7" ht="33">
      <c r="A581" s="134" t="s">
        <v>1958</v>
      </c>
      <c r="B581" s="135" t="s">
        <v>1959</v>
      </c>
      <c r="C581" s="134" t="s">
        <v>1761</v>
      </c>
      <c r="D581" s="134" t="s">
        <v>1872</v>
      </c>
      <c r="E581" s="136">
        <v>1</v>
      </c>
      <c r="F581" s="137">
        <v>647.26</v>
      </c>
      <c r="G581" s="137">
        <v>647.26</v>
      </c>
    </row>
    <row r="582" spans="1:7" ht="24.75">
      <c r="A582" s="134" t="s">
        <v>1949</v>
      </c>
      <c r="B582" s="135" t="s">
        <v>1950</v>
      </c>
      <c r="C582" s="134" t="s">
        <v>1761</v>
      </c>
      <c r="D582" s="134" t="s">
        <v>1779</v>
      </c>
      <c r="E582" s="136">
        <v>17.413</v>
      </c>
      <c r="F582" s="137">
        <v>0.21</v>
      </c>
      <c r="G582" s="137">
        <v>3.65</v>
      </c>
    </row>
    <row r="583" spans="1:7">
      <c r="A583" s="134" t="s">
        <v>1888</v>
      </c>
      <c r="B583" s="135" t="s">
        <v>1889</v>
      </c>
      <c r="C583" s="134" t="s">
        <v>1761</v>
      </c>
      <c r="D583" s="134" t="s">
        <v>1779</v>
      </c>
      <c r="E583" s="136">
        <v>0.42399999999999999</v>
      </c>
      <c r="F583" s="137">
        <v>19.11</v>
      </c>
      <c r="G583" s="137">
        <v>8.1</v>
      </c>
    </row>
    <row r="584" spans="1:7">
      <c r="A584" s="138"/>
      <c r="B584" s="138"/>
      <c r="C584" s="138"/>
      <c r="D584" s="138"/>
      <c r="E584" s="176" t="s">
        <v>1792</v>
      </c>
      <c r="F584" s="176"/>
      <c r="G584" s="139">
        <v>659.01</v>
      </c>
    </row>
    <row r="585" spans="1:7" ht="16.5">
      <c r="A585" s="175" t="s">
        <v>1793</v>
      </c>
      <c r="B585" s="175"/>
      <c r="C585" s="133" t="s">
        <v>1769</v>
      </c>
      <c r="D585" s="133" t="s">
        <v>1770</v>
      </c>
      <c r="E585" s="133" t="s">
        <v>1771</v>
      </c>
      <c r="F585" s="133" t="s">
        <v>1772</v>
      </c>
      <c r="G585" s="133" t="s">
        <v>1773</v>
      </c>
    </row>
    <row r="586" spans="1:7">
      <c r="A586" s="134" t="s">
        <v>1799</v>
      </c>
      <c r="B586" s="135" t="s">
        <v>1867</v>
      </c>
      <c r="C586" s="134" t="s">
        <v>1761</v>
      </c>
      <c r="D586" s="134" t="s">
        <v>1796</v>
      </c>
      <c r="E586" s="136">
        <v>0.72</v>
      </c>
      <c r="F586" s="137">
        <v>32.549999999999997</v>
      </c>
      <c r="G586" s="137">
        <v>23.43</v>
      </c>
    </row>
    <row r="587" spans="1:7">
      <c r="A587" s="134" t="s">
        <v>1801</v>
      </c>
      <c r="B587" s="135" t="s">
        <v>1848</v>
      </c>
      <c r="C587" s="134" t="s">
        <v>1761</v>
      </c>
      <c r="D587" s="134" t="s">
        <v>1796</v>
      </c>
      <c r="E587" s="136">
        <v>0.36</v>
      </c>
      <c r="F587" s="137">
        <v>25.19</v>
      </c>
      <c r="G587" s="137">
        <v>9.06</v>
      </c>
    </row>
    <row r="588" spans="1:7">
      <c r="A588" s="138"/>
      <c r="B588" s="138"/>
      <c r="C588" s="138"/>
      <c r="D588" s="138"/>
      <c r="E588" s="176" t="s">
        <v>1803</v>
      </c>
      <c r="F588" s="176"/>
      <c r="G588" s="139">
        <v>32.49</v>
      </c>
    </row>
    <row r="589" spans="1:7">
      <c r="A589" s="138"/>
      <c r="B589" s="138"/>
      <c r="C589" s="138"/>
      <c r="D589" s="138"/>
      <c r="E589" s="177" t="s">
        <v>1807</v>
      </c>
      <c r="F589" s="177"/>
      <c r="G589" s="140">
        <v>691.5</v>
      </c>
    </row>
    <row r="590" spans="1:7">
      <c r="A590" s="138"/>
      <c r="B590" s="138"/>
      <c r="C590" s="138"/>
      <c r="D590" s="138"/>
      <c r="E590" s="178"/>
      <c r="F590" s="178"/>
      <c r="G590" s="178"/>
    </row>
    <row r="591" spans="1:7">
      <c r="A591" s="179" t="s">
        <v>1963</v>
      </c>
      <c r="B591" s="179"/>
      <c r="C591" s="179"/>
      <c r="D591" s="179"/>
      <c r="E591" s="179"/>
      <c r="F591" s="179"/>
      <c r="G591" s="179"/>
    </row>
    <row r="592" spans="1:7" ht="16.5">
      <c r="A592" s="175" t="s">
        <v>1768</v>
      </c>
      <c r="B592" s="175"/>
      <c r="C592" s="133" t="s">
        <v>1769</v>
      </c>
      <c r="D592" s="133" t="s">
        <v>1770</v>
      </c>
      <c r="E592" s="133" t="s">
        <v>1771</v>
      </c>
      <c r="F592" s="133" t="s">
        <v>1772</v>
      </c>
      <c r="G592" s="133" t="s">
        <v>1773</v>
      </c>
    </row>
    <row r="593" spans="1:7" ht="24.75">
      <c r="A593" s="134" t="s">
        <v>1947</v>
      </c>
      <c r="B593" s="135" t="s">
        <v>1948</v>
      </c>
      <c r="C593" s="134" t="s">
        <v>1761</v>
      </c>
      <c r="D593" s="134" t="s">
        <v>1779</v>
      </c>
      <c r="E593" s="136">
        <v>2.0832999999999999</v>
      </c>
      <c r="F593" s="137">
        <v>261.35000000000002</v>
      </c>
      <c r="G593" s="137">
        <v>544.47</v>
      </c>
    </row>
    <row r="594" spans="1:7" ht="24.75">
      <c r="A594" s="134" t="s">
        <v>1949</v>
      </c>
      <c r="B594" s="135" t="s">
        <v>1950</v>
      </c>
      <c r="C594" s="134" t="s">
        <v>1761</v>
      </c>
      <c r="D594" s="134" t="s">
        <v>1779</v>
      </c>
      <c r="E594" s="136">
        <v>24.4</v>
      </c>
      <c r="F594" s="137">
        <v>0.21</v>
      </c>
      <c r="G594" s="137">
        <v>5.12</v>
      </c>
    </row>
    <row r="595" spans="1:7">
      <c r="A595" s="134" t="s">
        <v>1888</v>
      </c>
      <c r="B595" s="135" t="s">
        <v>1889</v>
      </c>
      <c r="C595" s="134" t="s">
        <v>1761</v>
      </c>
      <c r="D595" s="134" t="s">
        <v>1779</v>
      </c>
      <c r="E595" s="136">
        <v>1.2466999999999999</v>
      </c>
      <c r="F595" s="137">
        <v>19.11</v>
      </c>
      <c r="G595" s="137">
        <v>23.82</v>
      </c>
    </row>
    <row r="596" spans="1:7">
      <c r="A596" s="138"/>
      <c r="B596" s="138"/>
      <c r="C596" s="138"/>
      <c r="D596" s="138"/>
      <c r="E596" s="176" t="s">
        <v>1792</v>
      </c>
      <c r="F596" s="176"/>
      <c r="G596" s="139">
        <v>573.41</v>
      </c>
    </row>
    <row r="597" spans="1:7" ht="16.5">
      <c r="A597" s="175" t="s">
        <v>1793</v>
      </c>
      <c r="B597" s="175"/>
      <c r="C597" s="133" t="s">
        <v>1769</v>
      </c>
      <c r="D597" s="133" t="s">
        <v>1770</v>
      </c>
      <c r="E597" s="133" t="s">
        <v>1771</v>
      </c>
      <c r="F597" s="133" t="s">
        <v>1772</v>
      </c>
      <c r="G597" s="133" t="s">
        <v>1773</v>
      </c>
    </row>
    <row r="598" spans="1:7">
      <c r="A598" s="134" t="s">
        <v>1799</v>
      </c>
      <c r="B598" s="135" t="s">
        <v>1867</v>
      </c>
      <c r="C598" s="134" t="s">
        <v>1761</v>
      </c>
      <c r="D598" s="134" t="s">
        <v>1796</v>
      </c>
      <c r="E598" s="136">
        <v>1.7070000000000001</v>
      </c>
      <c r="F598" s="137">
        <v>32.549999999999997</v>
      </c>
      <c r="G598" s="137">
        <v>55.56</v>
      </c>
    </row>
    <row r="599" spans="1:7">
      <c r="A599" s="134" t="s">
        <v>1801</v>
      </c>
      <c r="B599" s="135" t="s">
        <v>1848</v>
      </c>
      <c r="C599" s="134" t="s">
        <v>1761</v>
      </c>
      <c r="D599" s="134" t="s">
        <v>1796</v>
      </c>
      <c r="E599" s="136">
        <v>0.85299999999999998</v>
      </c>
      <c r="F599" s="137">
        <v>25.19</v>
      </c>
      <c r="G599" s="137">
        <v>21.48</v>
      </c>
    </row>
    <row r="600" spans="1:7">
      <c r="A600" s="138"/>
      <c r="B600" s="138"/>
      <c r="C600" s="138"/>
      <c r="D600" s="138"/>
      <c r="E600" s="176" t="s">
        <v>1803</v>
      </c>
      <c r="F600" s="176"/>
      <c r="G600" s="139">
        <v>77.040000000000006</v>
      </c>
    </row>
    <row r="601" spans="1:7">
      <c r="A601" s="138"/>
      <c r="B601" s="138"/>
      <c r="C601" s="138"/>
      <c r="D601" s="138"/>
      <c r="E601" s="177" t="s">
        <v>1807</v>
      </c>
      <c r="F601" s="177"/>
      <c r="G601" s="140">
        <v>650.45000000000005</v>
      </c>
    </row>
    <row r="602" spans="1:7">
      <c r="A602" s="138"/>
      <c r="B602" s="138"/>
      <c r="C602" s="138"/>
      <c r="D602" s="138"/>
      <c r="E602" s="178"/>
      <c r="F602" s="178"/>
      <c r="G602" s="178"/>
    </row>
    <row r="603" spans="1:7">
      <c r="A603" s="179" t="s">
        <v>1964</v>
      </c>
      <c r="B603" s="179"/>
      <c r="C603" s="179"/>
      <c r="D603" s="179"/>
      <c r="E603" s="179"/>
      <c r="F603" s="179"/>
      <c r="G603" s="179"/>
    </row>
    <row r="604" spans="1:7" ht="16.5">
      <c r="A604" s="175" t="s">
        <v>1768</v>
      </c>
      <c r="B604" s="175"/>
      <c r="C604" s="133" t="s">
        <v>1769</v>
      </c>
      <c r="D604" s="133" t="s">
        <v>1770</v>
      </c>
      <c r="E604" s="133" t="s">
        <v>1771</v>
      </c>
      <c r="F604" s="133" t="s">
        <v>1772</v>
      </c>
      <c r="G604" s="133" t="s">
        <v>1773</v>
      </c>
    </row>
    <row r="605" spans="1:7" ht="24.75">
      <c r="A605" s="134" t="s">
        <v>1947</v>
      </c>
      <c r="B605" s="135" t="s">
        <v>1948</v>
      </c>
      <c r="C605" s="134" t="s">
        <v>1761</v>
      </c>
      <c r="D605" s="134" t="s">
        <v>1779</v>
      </c>
      <c r="E605" s="136">
        <v>2.0832999999999999</v>
      </c>
      <c r="F605" s="137">
        <v>261.35000000000002</v>
      </c>
      <c r="G605" s="137">
        <v>544.47</v>
      </c>
    </row>
    <row r="606" spans="1:7" ht="24.75">
      <c r="A606" s="134" t="s">
        <v>1949</v>
      </c>
      <c r="B606" s="135" t="s">
        <v>1950</v>
      </c>
      <c r="C606" s="134" t="s">
        <v>1761</v>
      </c>
      <c r="D606" s="134" t="s">
        <v>1779</v>
      </c>
      <c r="E606" s="136">
        <v>24.4</v>
      </c>
      <c r="F606" s="137">
        <v>0.21</v>
      </c>
      <c r="G606" s="137">
        <v>5.12</v>
      </c>
    </row>
    <row r="607" spans="1:7">
      <c r="A607" s="134" t="s">
        <v>1888</v>
      </c>
      <c r="B607" s="135" t="s">
        <v>1889</v>
      </c>
      <c r="C607" s="134" t="s">
        <v>1761</v>
      </c>
      <c r="D607" s="134" t="s">
        <v>1779</v>
      </c>
      <c r="E607" s="136">
        <v>1.2466999999999999</v>
      </c>
      <c r="F607" s="137">
        <v>19.11</v>
      </c>
      <c r="G607" s="137">
        <v>23.82</v>
      </c>
    </row>
    <row r="608" spans="1:7">
      <c r="A608" s="138"/>
      <c r="B608" s="138"/>
      <c r="C608" s="138"/>
      <c r="D608" s="138"/>
      <c r="E608" s="176" t="s">
        <v>1792</v>
      </c>
      <c r="F608" s="176"/>
      <c r="G608" s="139">
        <v>573.41</v>
      </c>
    </row>
    <row r="609" spans="1:7" ht="16.5">
      <c r="A609" s="175" t="s">
        <v>1793</v>
      </c>
      <c r="B609" s="175"/>
      <c r="C609" s="133" t="s">
        <v>1769</v>
      </c>
      <c r="D609" s="133" t="s">
        <v>1770</v>
      </c>
      <c r="E609" s="133" t="s">
        <v>1771</v>
      </c>
      <c r="F609" s="133" t="s">
        <v>1772</v>
      </c>
      <c r="G609" s="133" t="s">
        <v>1773</v>
      </c>
    </row>
    <row r="610" spans="1:7">
      <c r="A610" s="134" t="s">
        <v>1799</v>
      </c>
      <c r="B610" s="135" t="s">
        <v>1867</v>
      </c>
      <c r="C610" s="134" t="s">
        <v>1761</v>
      </c>
      <c r="D610" s="134" t="s">
        <v>1796</v>
      </c>
      <c r="E610" s="136">
        <v>1.7070000000000001</v>
      </c>
      <c r="F610" s="137">
        <v>32.549999999999997</v>
      </c>
      <c r="G610" s="137">
        <v>55.56</v>
      </c>
    </row>
    <row r="611" spans="1:7">
      <c r="A611" s="134" t="s">
        <v>1801</v>
      </c>
      <c r="B611" s="135" t="s">
        <v>1848</v>
      </c>
      <c r="C611" s="134" t="s">
        <v>1761</v>
      </c>
      <c r="D611" s="134" t="s">
        <v>1796</v>
      </c>
      <c r="E611" s="136">
        <v>0.85299999999999998</v>
      </c>
      <c r="F611" s="137">
        <v>25.19</v>
      </c>
      <c r="G611" s="137">
        <v>21.48</v>
      </c>
    </row>
    <row r="612" spans="1:7">
      <c r="A612" s="138"/>
      <c r="B612" s="138"/>
      <c r="C612" s="138"/>
      <c r="D612" s="138"/>
      <c r="E612" s="176" t="s">
        <v>1803</v>
      </c>
      <c r="F612" s="176"/>
      <c r="G612" s="139">
        <v>77.040000000000006</v>
      </c>
    </row>
    <row r="613" spans="1:7">
      <c r="A613" s="138"/>
      <c r="B613" s="138"/>
      <c r="C613" s="138"/>
      <c r="D613" s="138"/>
      <c r="E613" s="177" t="s">
        <v>1807</v>
      </c>
      <c r="F613" s="177"/>
      <c r="G613" s="140">
        <v>650.45000000000005</v>
      </c>
    </row>
    <row r="614" spans="1:7">
      <c r="A614" s="138"/>
      <c r="B614" s="138"/>
      <c r="C614" s="138"/>
      <c r="D614" s="138"/>
      <c r="E614" s="178"/>
      <c r="F614" s="178"/>
      <c r="G614" s="178"/>
    </row>
    <row r="615" spans="1:7">
      <c r="A615" s="179" t="s">
        <v>1965</v>
      </c>
      <c r="B615" s="179"/>
      <c r="C615" s="179"/>
      <c r="D615" s="179"/>
      <c r="E615" s="179"/>
      <c r="F615" s="179"/>
      <c r="G615" s="179"/>
    </row>
    <row r="616" spans="1:7" ht="16.5">
      <c r="A616" s="175" t="s">
        <v>1768</v>
      </c>
      <c r="B616" s="175"/>
      <c r="C616" s="133" t="s">
        <v>1769</v>
      </c>
      <c r="D616" s="133" t="s">
        <v>1770</v>
      </c>
      <c r="E616" s="133" t="s">
        <v>1771</v>
      </c>
      <c r="F616" s="133" t="s">
        <v>1772</v>
      </c>
      <c r="G616" s="133" t="s">
        <v>1773</v>
      </c>
    </row>
    <row r="617" spans="1:7" ht="24.75">
      <c r="A617" s="134" t="s">
        <v>1947</v>
      </c>
      <c r="B617" s="135" t="s">
        <v>1948</v>
      </c>
      <c r="C617" s="134" t="s">
        <v>1761</v>
      </c>
      <c r="D617" s="134" t="s">
        <v>1779</v>
      </c>
      <c r="E617" s="136">
        <v>2.0832999999999999</v>
      </c>
      <c r="F617" s="137">
        <v>261.35000000000002</v>
      </c>
      <c r="G617" s="137">
        <v>544.47</v>
      </c>
    </row>
    <row r="618" spans="1:7" ht="24.75">
      <c r="A618" s="134" t="s">
        <v>1949</v>
      </c>
      <c r="B618" s="135" t="s">
        <v>1950</v>
      </c>
      <c r="C618" s="134" t="s">
        <v>1761</v>
      </c>
      <c r="D618" s="134" t="s">
        <v>1779</v>
      </c>
      <c r="E618" s="136">
        <v>24.4</v>
      </c>
      <c r="F618" s="137">
        <v>0.21</v>
      </c>
      <c r="G618" s="137">
        <v>5.12</v>
      </c>
    </row>
    <row r="619" spans="1:7">
      <c r="A619" s="134" t="s">
        <v>1888</v>
      </c>
      <c r="B619" s="135" t="s">
        <v>1889</v>
      </c>
      <c r="C619" s="134" t="s">
        <v>1761</v>
      </c>
      <c r="D619" s="134" t="s">
        <v>1779</v>
      </c>
      <c r="E619" s="136">
        <v>1.2466999999999999</v>
      </c>
      <c r="F619" s="137">
        <v>19.11</v>
      </c>
      <c r="G619" s="137">
        <v>23.82</v>
      </c>
    </row>
    <row r="620" spans="1:7">
      <c r="A620" s="138"/>
      <c r="B620" s="138"/>
      <c r="C620" s="138"/>
      <c r="D620" s="138"/>
      <c r="E620" s="176" t="s">
        <v>1792</v>
      </c>
      <c r="F620" s="176"/>
      <c r="G620" s="139">
        <v>573.41</v>
      </c>
    </row>
    <row r="621" spans="1:7" ht="16.5">
      <c r="A621" s="175" t="s">
        <v>1793</v>
      </c>
      <c r="B621" s="175"/>
      <c r="C621" s="133" t="s">
        <v>1769</v>
      </c>
      <c r="D621" s="133" t="s">
        <v>1770</v>
      </c>
      <c r="E621" s="133" t="s">
        <v>1771</v>
      </c>
      <c r="F621" s="133" t="s">
        <v>1772</v>
      </c>
      <c r="G621" s="133" t="s">
        <v>1773</v>
      </c>
    </row>
    <row r="622" spans="1:7">
      <c r="A622" s="134" t="s">
        <v>1799</v>
      </c>
      <c r="B622" s="135" t="s">
        <v>1867</v>
      </c>
      <c r="C622" s="134" t="s">
        <v>1761</v>
      </c>
      <c r="D622" s="134" t="s">
        <v>1796</v>
      </c>
      <c r="E622" s="136">
        <v>1.7070000000000001</v>
      </c>
      <c r="F622" s="137">
        <v>32.549999999999997</v>
      </c>
      <c r="G622" s="137">
        <v>55.56</v>
      </c>
    </row>
    <row r="623" spans="1:7">
      <c r="A623" s="134" t="s">
        <v>1801</v>
      </c>
      <c r="B623" s="135" t="s">
        <v>1848</v>
      </c>
      <c r="C623" s="134" t="s">
        <v>1761</v>
      </c>
      <c r="D623" s="134" t="s">
        <v>1796</v>
      </c>
      <c r="E623" s="136">
        <v>0.85299999999999998</v>
      </c>
      <c r="F623" s="137">
        <v>25.19</v>
      </c>
      <c r="G623" s="137">
        <v>21.48</v>
      </c>
    </row>
    <row r="624" spans="1:7">
      <c r="A624" s="138"/>
      <c r="B624" s="138"/>
      <c r="C624" s="138"/>
      <c r="D624" s="138"/>
      <c r="E624" s="176" t="s">
        <v>1803</v>
      </c>
      <c r="F624" s="176"/>
      <c r="G624" s="139">
        <v>77.040000000000006</v>
      </c>
    </row>
    <row r="625" spans="1:7">
      <c r="A625" s="138"/>
      <c r="B625" s="138"/>
      <c r="C625" s="138"/>
      <c r="D625" s="138"/>
      <c r="E625" s="177" t="s">
        <v>1807</v>
      </c>
      <c r="F625" s="177"/>
      <c r="G625" s="140">
        <v>650.45000000000005</v>
      </c>
    </row>
    <row r="626" spans="1:7">
      <c r="A626" s="138"/>
      <c r="B626" s="138"/>
      <c r="C626" s="138"/>
      <c r="D626" s="138"/>
      <c r="E626" s="178"/>
      <c r="F626" s="178"/>
      <c r="G626" s="178"/>
    </row>
    <row r="627" spans="1:7">
      <c r="A627" s="179" t="s">
        <v>1966</v>
      </c>
      <c r="B627" s="179"/>
      <c r="C627" s="179"/>
      <c r="D627" s="179"/>
      <c r="E627" s="179"/>
      <c r="F627" s="179"/>
      <c r="G627" s="179"/>
    </row>
    <row r="628" spans="1:7" ht="16.5">
      <c r="A628" s="175" t="s">
        <v>1768</v>
      </c>
      <c r="B628" s="175"/>
      <c r="C628" s="133" t="s">
        <v>1769</v>
      </c>
      <c r="D628" s="133" t="s">
        <v>1770</v>
      </c>
      <c r="E628" s="133" t="s">
        <v>1771</v>
      </c>
      <c r="F628" s="133" t="s">
        <v>1772</v>
      </c>
      <c r="G628" s="133" t="s">
        <v>1773</v>
      </c>
    </row>
    <row r="629" spans="1:7" ht="24.75">
      <c r="A629" s="134" t="s">
        <v>1947</v>
      </c>
      <c r="B629" s="135" t="s">
        <v>1948</v>
      </c>
      <c r="C629" s="134" t="s">
        <v>1761</v>
      </c>
      <c r="D629" s="134" t="s">
        <v>1779</v>
      </c>
      <c r="E629" s="136">
        <v>2.0832999999999999</v>
      </c>
      <c r="F629" s="137">
        <v>261.35000000000002</v>
      </c>
      <c r="G629" s="137">
        <v>544.47</v>
      </c>
    </row>
    <row r="630" spans="1:7" ht="24.75">
      <c r="A630" s="134" t="s">
        <v>1949</v>
      </c>
      <c r="B630" s="135" t="s">
        <v>1950</v>
      </c>
      <c r="C630" s="134" t="s">
        <v>1761</v>
      </c>
      <c r="D630" s="134" t="s">
        <v>1779</v>
      </c>
      <c r="E630" s="136">
        <v>24.4</v>
      </c>
      <c r="F630" s="137">
        <v>0.21</v>
      </c>
      <c r="G630" s="137">
        <v>5.12</v>
      </c>
    </row>
    <row r="631" spans="1:7">
      <c r="A631" s="134" t="s">
        <v>1888</v>
      </c>
      <c r="B631" s="135" t="s">
        <v>1889</v>
      </c>
      <c r="C631" s="134" t="s">
        <v>1761</v>
      </c>
      <c r="D631" s="134" t="s">
        <v>1779</v>
      </c>
      <c r="E631" s="136">
        <v>1.2466999999999999</v>
      </c>
      <c r="F631" s="137">
        <v>19.11</v>
      </c>
      <c r="G631" s="137">
        <v>23.82</v>
      </c>
    </row>
    <row r="632" spans="1:7">
      <c r="A632" s="138"/>
      <c r="B632" s="138"/>
      <c r="C632" s="138"/>
      <c r="D632" s="138"/>
      <c r="E632" s="176" t="s">
        <v>1792</v>
      </c>
      <c r="F632" s="176"/>
      <c r="G632" s="139">
        <v>573.41</v>
      </c>
    </row>
    <row r="633" spans="1:7" ht="16.5">
      <c r="A633" s="175" t="s">
        <v>1793</v>
      </c>
      <c r="B633" s="175"/>
      <c r="C633" s="133" t="s">
        <v>1769</v>
      </c>
      <c r="D633" s="133" t="s">
        <v>1770</v>
      </c>
      <c r="E633" s="133" t="s">
        <v>1771</v>
      </c>
      <c r="F633" s="133" t="s">
        <v>1772</v>
      </c>
      <c r="G633" s="133" t="s">
        <v>1773</v>
      </c>
    </row>
    <row r="634" spans="1:7">
      <c r="A634" s="134" t="s">
        <v>1799</v>
      </c>
      <c r="B634" s="135" t="s">
        <v>1867</v>
      </c>
      <c r="C634" s="134" t="s">
        <v>1761</v>
      </c>
      <c r="D634" s="134" t="s">
        <v>1796</v>
      </c>
      <c r="E634" s="136">
        <v>1.7070000000000001</v>
      </c>
      <c r="F634" s="137">
        <v>32.549999999999997</v>
      </c>
      <c r="G634" s="137">
        <v>55.56</v>
      </c>
    </row>
    <row r="635" spans="1:7">
      <c r="A635" s="134" t="s">
        <v>1801</v>
      </c>
      <c r="B635" s="135" t="s">
        <v>1848</v>
      </c>
      <c r="C635" s="134" t="s">
        <v>1761</v>
      </c>
      <c r="D635" s="134" t="s">
        <v>1796</v>
      </c>
      <c r="E635" s="136">
        <v>0.85299999999999998</v>
      </c>
      <c r="F635" s="137">
        <v>25.19</v>
      </c>
      <c r="G635" s="137">
        <v>21.48</v>
      </c>
    </row>
    <row r="636" spans="1:7">
      <c r="A636" s="138"/>
      <c r="B636" s="138"/>
      <c r="C636" s="138"/>
      <c r="D636" s="138"/>
      <c r="E636" s="176" t="s">
        <v>1803</v>
      </c>
      <c r="F636" s="176"/>
      <c r="G636" s="139">
        <v>77.040000000000006</v>
      </c>
    </row>
    <row r="637" spans="1:7">
      <c r="A637" s="138"/>
      <c r="B637" s="138"/>
      <c r="C637" s="138"/>
      <c r="D637" s="138"/>
      <c r="E637" s="177" t="s">
        <v>1807</v>
      </c>
      <c r="F637" s="177"/>
      <c r="G637" s="140">
        <v>650.45000000000005</v>
      </c>
    </row>
    <row r="638" spans="1:7">
      <c r="A638" s="138"/>
      <c r="B638" s="138"/>
      <c r="C638" s="138"/>
      <c r="D638" s="138"/>
      <c r="E638" s="178"/>
      <c r="F638" s="178"/>
      <c r="G638" s="178"/>
    </row>
    <row r="639" spans="1:7">
      <c r="A639" s="179" t="s">
        <v>1967</v>
      </c>
      <c r="B639" s="179"/>
      <c r="C639" s="179"/>
      <c r="D639" s="179"/>
      <c r="E639" s="179"/>
      <c r="F639" s="179"/>
      <c r="G639" s="179"/>
    </row>
    <row r="640" spans="1:7" ht="16.5">
      <c r="A640" s="175" t="s">
        <v>1768</v>
      </c>
      <c r="B640" s="175"/>
      <c r="C640" s="133" t="s">
        <v>1769</v>
      </c>
      <c r="D640" s="133" t="s">
        <v>1770</v>
      </c>
      <c r="E640" s="133" t="s">
        <v>1771</v>
      </c>
      <c r="F640" s="133" t="s">
        <v>1772</v>
      </c>
      <c r="G640" s="133" t="s">
        <v>1773</v>
      </c>
    </row>
    <row r="641" spans="1:7" ht="24.75">
      <c r="A641" s="134" t="s">
        <v>1947</v>
      </c>
      <c r="B641" s="135" t="s">
        <v>1948</v>
      </c>
      <c r="C641" s="134" t="s">
        <v>1761</v>
      </c>
      <c r="D641" s="134" t="s">
        <v>1779</v>
      </c>
      <c r="E641" s="136">
        <v>2.0832999999999999</v>
      </c>
      <c r="F641" s="137">
        <v>261.35000000000002</v>
      </c>
      <c r="G641" s="137">
        <v>544.47</v>
      </c>
    </row>
    <row r="642" spans="1:7" ht="24.75">
      <c r="A642" s="134" t="s">
        <v>1949</v>
      </c>
      <c r="B642" s="135" t="s">
        <v>1950</v>
      </c>
      <c r="C642" s="134" t="s">
        <v>1761</v>
      </c>
      <c r="D642" s="134" t="s">
        <v>1779</v>
      </c>
      <c r="E642" s="136">
        <v>24.4</v>
      </c>
      <c r="F642" s="137">
        <v>0.21</v>
      </c>
      <c r="G642" s="137">
        <v>5.12</v>
      </c>
    </row>
    <row r="643" spans="1:7">
      <c r="A643" s="134" t="s">
        <v>1888</v>
      </c>
      <c r="B643" s="135" t="s">
        <v>1889</v>
      </c>
      <c r="C643" s="134" t="s">
        <v>1761</v>
      </c>
      <c r="D643" s="134" t="s">
        <v>1779</v>
      </c>
      <c r="E643" s="136">
        <v>1.2466999999999999</v>
      </c>
      <c r="F643" s="137">
        <v>19.11</v>
      </c>
      <c r="G643" s="137">
        <v>23.82</v>
      </c>
    </row>
    <row r="644" spans="1:7">
      <c r="A644" s="138"/>
      <c r="B644" s="138"/>
      <c r="C644" s="138"/>
      <c r="D644" s="138"/>
      <c r="E644" s="176" t="s">
        <v>1792</v>
      </c>
      <c r="F644" s="176"/>
      <c r="G644" s="139">
        <v>573.41</v>
      </c>
    </row>
    <row r="645" spans="1:7" ht="16.5">
      <c r="A645" s="175" t="s">
        <v>1793</v>
      </c>
      <c r="B645" s="175"/>
      <c r="C645" s="133" t="s">
        <v>1769</v>
      </c>
      <c r="D645" s="133" t="s">
        <v>1770</v>
      </c>
      <c r="E645" s="133" t="s">
        <v>1771</v>
      </c>
      <c r="F645" s="133" t="s">
        <v>1772</v>
      </c>
      <c r="G645" s="133" t="s">
        <v>1773</v>
      </c>
    </row>
    <row r="646" spans="1:7">
      <c r="A646" s="134" t="s">
        <v>1799</v>
      </c>
      <c r="B646" s="135" t="s">
        <v>1867</v>
      </c>
      <c r="C646" s="134" t="s">
        <v>1761</v>
      </c>
      <c r="D646" s="134" t="s">
        <v>1796</v>
      </c>
      <c r="E646" s="136">
        <v>1.7070000000000001</v>
      </c>
      <c r="F646" s="137">
        <v>32.549999999999997</v>
      </c>
      <c r="G646" s="137">
        <v>55.56</v>
      </c>
    </row>
    <row r="647" spans="1:7">
      <c r="A647" s="134" t="s">
        <v>1801</v>
      </c>
      <c r="B647" s="135" t="s">
        <v>1848</v>
      </c>
      <c r="C647" s="134" t="s">
        <v>1761</v>
      </c>
      <c r="D647" s="134" t="s">
        <v>1796</v>
      </c>
      <c r="E647" s="136">
        <v>0.85299999999999998</v>
      </c>
      <c r="F647" s="137">
        <v>25.19</v>
      </c>
      <c r="G647" s="137">
        <v>21.48</v>
      </c>
    </row>
    <row r="648" spans="1:7">
      <c r="A648" s="138"/>
      <c r="B648" s="138"/>
      <c r="C648" s="138"/>
      <c r="D648" s="138"/>
      <c r="E648" s="176" t="s">
        <v>1803</v>
      </c>
      <c r="F648" s="176"/>
      <c r="G648" s="139">
        <v>77.040000000000006</v>
      </c>
    </row>
    <row r="649" spans="1:7">
      <c r="A649" s="138"/>
      <c r="B649" s="138"/>
      <c r="C649" s="138"/>
      <c r="D649" s="138"/>
      <c r="E649" s="177" t="s">
        <v>1807</v>
      </c>
      <c r="F649" s="177"/>
      <c r="G649" s="140">
        <v>650.45000000000005</v>
      </c>
    </row>
    <row r="650" spans="1:7">
      <c r="A650" s="138"/>
      <c r="B650" s="138"/>
      <c r="C650" s="138"/>
      <c r="D650" s="138"/>
      <c r="E650" s="178"/>
      <c r="F650" s="178"/>
      <c r="G650" s="178"/>
    </row>
    <row r="651" spans="1:7">
      <c r="A651" s="179" t="s">
        <v>1968</v>
      </c>
      <c r="B651" s="179"/>
      <c r="C651" s="179"/>
      <c r="D651" s="179"/>
      <c r="E651" s="179"/>
      <c r="F651" s="179"/>
      <c r="G651" s="179"/>
    </row>
    <row r="652" spans="1:7" ht="16.5">
      <c r="A652" s="175" t="s">
        <v>1768</v>
      </c>
      <c r="B652" s="175"/>
      <c r="C652" s="133" t="s">
        <v>1769</v>
      </c>
      <c r="D652" s="133" t="s">
        <v>1770</v>
      </c>
      <c r="E652" s="133" t="s">
        <v>1771</v>
      </c>
      <c r="F652" s="133" t="s">
        <v>1772</v>
      </c>
      <c r="G652" s="133" t="s">
        <v>1773</v>
      </c>
    </row>
    <row r="653" spans="1:7" ht="24.75">
      <c r="A653" s="134" t="s">
        <v>1947</v>
      </c>
      <c r="B653" s="135" t="s">
        <v>1948</v>
      </c>
      <c r="C653" s="134" t="s">
        <v>1761</v>
      </c>
      <c r="D653" s="134" t="s">
        <v>1779</v>
      </c>
      <c r="E653" s="136">
        <v>2.0832999999999999</v>
      </c>
      <c r="F653" s="137">
        <v>261.35000000000002</v>
      </c>
      <c r="G653" s="137">
        <v>544.47</v>
      </c>
    </row>
    <row r="654" spans="1:7" ht="24.75">
      <c r="A654" s="134" t="s">
        <v>1949</v>
      </c>
      <c r="B654" s="135" t="s">
        <v>1950</v>
      </c>
      <c r="C654" s="134" t="s">
        <v>1761</v>
      </c>
      <c r="D654" s="134" t="s">
        <v>1779</v>
      </c>
      <c r="E654" s="136">
        <v>24.4</v>
      </c>
      <c r="F654" s="137">
        <v>0.21</v>
      </c>
      <c r="G654" s="137">
        <v>5.12</v>
      </c>
    </row>
    <row r="655" spans="1:7">
      <c r="A655" s="134" t="s">
        <v>1888</v>
      </c>
      <c r="B655" s="135" t="s">
        <v>1889</v>
      </c>
      <c r="C655" s="134" t="s">
        <v>1761</v>
      </c>
      <c r="D655" s="134" t="s">
        <v>1779</v>
      </c>
      <c r="E655" s="136">
        <v>1.2466999999999999</v>
      </c>
      <c r="F655" s="137">
        <v>19.11</v>
      </c>
      <c r="G655" s="137">
        <v>23.82</v>
      </c>
    </row>
    <row r="656" spans="1:7">
      <c r="A656" s="138"/>
      <c r="B656" s="138"/>
      <c r="C656" s="138"/>
      <c r="D656" s="138"/>
      <c r="E656" s="176" t="s">
        <v>1792</v>
      </c>
      <c r="F656" s="176"/>
      <c r="G656" s="139">
        <v>573.41</v>
      </c>
    </row>
    <row r="657" spans="1:7" ht="16.5">
      <c r="A657" s="175" t="s">
        <v>1793</v>
      </c>
      <c r="B657" s="175"/>
      <c r="C657" s="133" t="s">
        <v>1769</v>
      </c>
      <c r="D657" s="133" t="s">
        <v>1770</v>
      </c>
      <c r="E657" s="133" t="s">
        <v>1771</v>
      </c>
      <c r="F657" s="133" t="s">
        <v>1772</v>
      </c>
      <c r="G657" s="133" t="s">
        <v>1773</v>
      </c>
    </row>
    <row r="658" spans="1:7">
      <c r="A658" s="134" t="s">
        <v>1799</v>
      </c>
      <c r="B658" s="135" t="s">
        <v>1867</v>
      </c>
      <c r="C658" s="134" t="s">
        <v>1761</v>
      </c>
      <c r="D658" s="134" t="s">
        <v>1796</v>
      </c>
      <c r="E658" s="136">
        <v>1.7070000000000001</v>
      </c>
      <c r="F658" s="137">
        <v>32.549999999999997</v>
      </c>
      <c r="G658" s="137">
        <v>55.56</v>
      </c>
    </row>
    <row r="659" spans="1:7">
      <c r="A659" s="134" t="s">
        <v>1801</v>
      </c>
      <c r="B659" s="135" t="s">
        <v>1848</v>
      </c>
      <c r="C659" s="134" t="s">
        <v>1761</v>
      </c>
      <c r="D659" s="134" t="s">
        <v>1796</v>
      </c>
      <c r="E659" s="136">
        <v>0.85299999999999998</v>
      </c>
      <c r="F659" s="137">
        <v>25.19</v>
      </c>
      <c r="G659" s="137">
        <v>21.48</v>
      </c>
    </row>
    <row r="660" spans="1:7">
      <c r="A660" s="138"/>
      <c r="B660" s="138"/>
      <c r="C660" s="138"/>
      <c r="D660" s="138"/>
      <c r="E660" s="176" t="s">
        <v>1803</v>
      </c>
      <c r="F660" s="176"/>
      <c r="G660" s="139">
        <v>77.040000000000006</v>
      </c>
    </row>
    <row r="661" spans="1:7">
      <c r="A661" s="138"/>
      <c r="B661" s="138"/>
      <c r="C661" s="138"/>
      <c r="D661" s="138"/>
      <c r="E661" s="177" t="s">
        <v>1807</v>
      </c>
      <c r="F661" s="177"/>
      <c r="G661" s="140">
        <v>650.45000000000005</v>
      </c>
    </row>
    <row r="662" spans="1:7">
      <c r="A662" s="138"/>
      <c r="B662" s="138"/>
      <c r="C662" s="138"/>
      <c r="D662" s="138"/>
      <c r="E662" s="178"/>
      <c r="F662" s="178"/>
      <c r="G662" s="178"/>
    </row>
    <row r="663" spans="1:7">
      <c r="A663" s="179" t="s">
        <v>1969</v>
      </c>
      <c r="B663" s="179"/>
      <c r="C663" s="179"/>
      <c r="D663" s="179"/>
      <c r="E663" s="179"/>
      <c r="F663" s="179"/>
      <c r="G663" s="179"/>
    </row>
    <row r="664" spans="1:7" ht="16.5">
      <c r="A664" s="175" t="s">
        <v>1768</v>
      </c>
      <c r="B664" s="175"/>
      <c r="C664" s="133" t="s">
        <v>1769</v>
      </c>
      <c r="D664" s="133" t="s">
        <v>1770</v>
      </c>
      <c r="E664" s="133" t="s">
        <v>1771</v>
      </c>
      <c r="F664" s="133" t="s">
        <v>1772</v>
      </c>
      <c r="G664" s="133" t="s">
        <v>1773</v>
      </c>
    </row>
    <row r="665" spans="1:7" ht="24.75">
      <c r="A665" s="134" t="s">
        <v>1970</v>
      </c>
      <c r="B665" s="135" t="s">
        <v>1971</v>
      </c>
      <c r="C665" s="134" t="s">
        <v>1761</v>
      </c>
      <c r="D665" s="134" t="s">
        <v>1787</v>
      </c>
      <c r="E665" s="136">
        <v>3</v>
      </c>
      <c r="F665" s="137">
        <v>22.89</v>
      </c>
      <c r="G665" s="137">
        <v>68.67</v>
      </c>
    </row>
    <row r="666" spans="1:7" ht="24.75">
      <c r="A666" s="134" t="s">
        <v>1972</v>
      </c>
      <c r="B666" s="135" t="s">
        <v>1973</v>
      </c>
      <c r="C666" s="134" t="s">
        <v>1761</v>
      </c>
      <c r="D666" s="134" t="s">
        <v>1872</v>
      </c>
      <c r="E666" s="136">
        <v>1</v>
      </c>
      <c r="F666" s="137">
        <v>100.35</v>
      </c>
      <c r="G666" s="137">
        <v>100.35</v>
      </c>
    </row>
    <row r="667" spans="1:7">
      <c r="A667" s="138"/>
      <c r="B667" s="138"/>
      <c r="C667" s="138"/>
      <c r="D667" s="138"/>
      <c r="E667" s="176" t="s">
        <v>1792</v>
      </c>
      <c r="F667" s="176"/>
      <c r="G667" s="139">
        <v>169.02</v>
      </c>
    </row>
    <row r="668" spans="1:7" ht="16.5">
      <c r="A668" s="175" t="s">
        <v>1793</v>
      </c>
      <c r="B668" s="175"/>
      <c r="C668" s="133" t="s">
        <v>1769</v>
      </c>
      <c r="D668" s="133" t="s">
        <v>1770</v>
      </c>
      <c r="E668" s="133" t="s">
        <v>1771</v>
      </c>
      <c r="F668" s="133" t="s">
        <v>1772</v>
      </c>
      <c r="G668" s="133" t="s">
        <v>1773</v>
      </c>
    </row>
    <row r="669" spans="1:7">
      <c r="A669" s="134" t="s">
        <v>1974</v>
      </c>
      <c r="B669" s="135" t="s">
        <v>1975</v>
      </c>
      <c r="C669" s="134" t="s">
        <v>1761</v>
      </c>
      <c r="D669" s="134" t="s">
        <v>1796</v>
      </c>
      <c r="E669" s="136">
        <v>0.35</v>
      </c>
      <c r="F669" s="137">
        <v>36.31</v>
      </c>
      <c r="G669" s="137">
        <v>12.7</v>
      </c>
    </row>
    <row r="670" spans="1:7">
      <c r="A670" s="134" t="s">
        <v>1801</v>
      </c>
      <c r="B670" s="135" t="s">
        <v>1848</v>
      </c>
      <c r="C670" s="134" t="s">
        <v>1761</v>
      </c>
      <c r="D670" s="134" t="s">
        <v>1796</v>
      </c>
      <c r="E670" s="136">
        <v>0.6</v>
      </c>
      <c r="F670" s="137">
        <v>25.19</v>
      </c>
      <c r="G670" s="137">
        <v>15.11</v>
      </c>
    </row>
    <row r="671" spans="1:7">
      <c r="A671" s="138"/>
      <c r="B671" s="138"/>
      <c r="C671" s="138"/>
      <c r="D671" s="138"/>
      <c r="E671" s="176" t="s">
        <v>1803</v>
      </c>
      <c r="F671" s="176"/>
      <c r="G671" s="139">
        <v>27.81</v>
      </c>
    </row>
    <row r="672" spans="1:7">
      <c r="A672" s="138"/>
      <c r="B672" s="138"/>
      <c r="C672" s="138"/>
      <c r="D672" s="138"/>
      <c r="E672" s="177" t="s">
        <v>1807</v>
      </c>
      <c r="F672" s="177"/>
      <c r="G672" s="140">
        <v>196.83</v>
      </c>
    </row>
    <row r="673" spans="1:7">
      <c r="A673" s="138"/>
      <c r="B673" s="138"/>
      <c r="C673" s="138"/>
      <c r="D673" s="138"/>
      <c r="E673" s="178"/>
      <c r="F673" s="178"/>
      <c r="G673" s="178"/>
    </row>
    <row r="674" spans="1:7">
      <c r="A674" s="179" t="s">
        <v>1976</v>
      </c>
      <c r="B674" s="179"/>
      <c r="C674" s="179"/>
      <c r="D674" s="179"/>
      <c r="E674" s="179"/>
      <c r="F674" s="179"/>
      <c r="G674" s="179"/>
    </row>
    <row r="675" spans="1:7" ht="16.5">
      <c r="A675" s="175" t="s">
        <v>1768</v>
      </c>
      <c r="B675" s="175"/>
      <c r="C675" s="133" t="s">
        <v>1769</v>
      </c>
      <c r="D675" s="133" t="s">
        <v>1770</v>
      </c>
      <c r="E675" s="133" t="s">
        <v>1771</v>
      </c>
      <c r="F675" s="133" t="s">
        <v>1772</v>
      </c>
      <c r="G675" s="133" t="s">
        <v>1773</v>
      </c>
    </row>
    <row r="676" spans="1:7">
      <c r="A676" s="134" t="s">
        <v>1977</v>
      </c>
      <c r="B676" s="135" t="s">
        <v>1978</v>
      </c>
      <c r="C676" s="134" t="s">
        <v>1761</v>
      </c>
      <c r="D676" s="134" t="s">
        <v>1872</v>
      </c>
      <c r="E676" s="136">
        <v>1</v>
      </c>
      <c r="F676" s="137">
        <v>458.66</v>
      </c>
      <c r="G676" s="137">
        <v>458.66</v>
      </c>
    </row>
    <row r="677" spans="1:7" ht="16.5">
      <c r="A677" s="134" t="s">
        <v>1979</v>
      </c>
      <c r="B677" s="135" t="s">
        <v>1980</v>
      </c>
      <c r="C677" s="134" t="s">
        <v>1761</v>
      </c>
      <c r="D677" s="134" t="s">
        <v>1779</v>
      </c>
      <c r="E677" s="136">
        <v>4</v>
      </c>
      <c r="F677" s="137">
        <v>5.36</v>
      </c>
      <c r="G677" s="137">
        <v>21.44</v>
      </c>
    </row>
    <row r="678" spans="1:7">
      <c r="A678" s="138"/>
      <c r="B678" s="138"/>
      <c r="C678" s="138"/>
      <c r="D678" s="138"/>
      <c r="E678" s="176" t="s">
        <v>1792</v>
      </c>
      <c r="F678" s="176"/>
      <c r="G678" s="139">
        <v>480.1</v>
      </c>
    </row>
    <row r="679" spans="1:7" ht="16.5">
      <c r="A679" s="175" t="s">
        <v>1793</v>
      </c>
      <c r="B679" s="175"/>
      <c r="C679" s="133" t="s">
        <v>1769</v>
      </c>
      <c r="D679" s="133" t="s">
        <v>1770</v>
      </c>
      <c r="E679" s="133" t="s">
        <v>1771</v>
      </c>
      <c r="F679" s="133" t="s">
        <v>1772</v>
      </c>
      <c r="G679" s="133" t="s">
        <v>1773</v>
      </c>
    </row>
    <row r="680" spans="1:7" ht="16.5">
      <c r="A680" s="134" t="s">
        <v>1981</v>
      </c>
      <c r="B680" s="135" t="s">
        <v>1982</v>
      </c>
      <c r="C680" s="134" t="s">
        <v>1761</v>
      </c>
      <c r="D680" s="134" t="s">
        <v>1796</v>
      </c>
      <c r="E680" s="136">
        <v>0.4</v>
      </c>
      <c r="F680" s="137">
        <v>27.26</v>
      </c>
      <c r="G680" s="137">
        <v>10.9</v>
      </c>
    </row>
    <row r="681" spans="1:7">
      <c r="A681" s="134" t="s">
        <v>1799</v>
      </c>
      <c r="B681" s="135" t="s">
        <v>1867</v>
      </c>
      <c r="C681" s="134" t="s">
        <v>1761</v>
      </c>
      <c r="D681" s="134" t="s">
        <v>1796</v>
      </c>
      <c r="E681" s="136">
        <v>2</v>
      </c>
      <c r="F681" s="137">
        <v>32.549999999999997</v>
      </c>
      <c r="G681" s="137">
        <v>65.099999999999994</v>
      </c>
    </row>
    <row r="682" spans="1:7">
      <c r="A682" s="138"/>
      <c r="B682" s="138"/>
      <c r="C682" s="138"/>
      <c r="D682" s="138"/>
      <c r="E682" s="176" t="s">
        <v>1803</v>
      </c>
      <c r="F682" s="176"/>
      <c r="G682" s="139">
        <v>76</v>
      </c>
    </row>
    <row r="683" spans="1:7">
      <c r="A683" s="138"/>
      <c r="B683" s="138"/>
      <c r="C683" s="138"/>
      <c r="D683" s="138"/>
      <c r="E683" s="177" t="s">
        <v>1807</v>
      </c>
      <c r="F683" s="177"/>
      <c r="G683" s="140">
        <v>556.1</v>
      </c>
    </row>
    <row r="684" spans="1:7">
      <c r="A684" s="138"/>
      <c r="B684" s="138"/>
      <c r="C684" s="138"/>
      <c r="D684" s="138"/>
      <c r="E684" s="178"/>
      <c r="F684" s="178"/>
      <c r="G684" s="178"/>
    </row>
    <row r="685" spans="1:7">
      <c r="A685" s="179" t="s">
        <v>1983</v>
      </c>
      <c r="B685" s="179"/>
      <c r="C685" s="179"/>
      <c r="D685" s="179"/>
      <c r="E685" s="179"/>
      <c r="F685" s="179"/>
      <c r="G685" s="179"/>
    </row>
    <row r="686" spans="1:7" ht="16.5">
      <c r="A686" s="175" t="s">
        <v>1836</v>
      </c>
      <c r="B686" s="175"/>
      <c r="C686" s="133" t="s">
        <v>1769</v>
      </c>
      <c r="D686" s="133" t="s">
        <v>1770</v>
      </c>
      <c r="E686" s="133" t="s">
        <v>1771</v>
      </c>
      <c r="F686" s="133" t="s">
        <v>1772</v>
      </c>
      <c r="G686" s="133" t="s">
        <v>1773</v>
      </c>
    </row>
    <row r="687" spans="1:7" ht="24.75">
      <c r="A687" s="134" t="s">
        <v>1984</v>
      </c>
      <c r="B687" s="135" t="s">
        <v>1985</v>
      </c>
      <c r="C687" s="134" t="s">
        <v>1761</v>
      </c>
      <c r="D687" s="134" t="s">
        <v>1842</v>
      </c>
      <c r="E687" s="136">
        <v>4.03</v>
      </c>
      <c r="F687" s="137">
        <v>94.24</v>
      </c>
      <c r="G687" s="137">
        <v>379.78</v>
      </c>
    </row>
    <row r="688" spans="1:7">
      <c r="A688" s="138"/>
      <c r="B688" s="138"/>
      <c r="C688" s="138"/>
      <c r="D688" s="138"/>
      <c r="E688" s="176" t="s">
        <v>1843</v>
      </c>
      <c r="F688" s="176"/>
      <c r="G688" s="139">
        <v>379.78</v>
      </c>
    </row>
    <row r="689" spans="1:7" ht="16.5">
      <c r="A689" s="175" t="s">
        <v>1768</v>
      </c>
      <c r="B689" s="175"/>
      <c r="C689" s="133" t="s">
        <v>1769</v>
      </c>
      <c r="D689" s="133" t="s">
        <v>1770</v>
      </c>
      <c r="E689" s="133" t="s">
        <v>1771</v>
      </c>
      <c r="F689" s="133" t="s">
        <v>1772</v>
      </c>
      <c r="G689" s="133" t="s">
        <v>1773</v>
      </c>
    </row>
    <row r="690" spans="1:7">
      <c r="A690" s="134" t="s">
        <v>1986</v>
      </c>
      <c r="B690" s="135" t="s">
        <v>1987</v>
      </c>
      <c r="C690" s="134" t="s">
        <v>1761</v>
      </c>
      <c r="D690" s="134" t="s">
        <v>1784</v>
      </c>
      <c r="E690" s="136">
        <v>0.32800000000000001</v>
      </c>
      <c r="F690" s="137">
        <v>10.46</v>
      </c>
      <c r="G690" s="137">
        <v>3.43</v>
      </c>
    </row>
    <row r="691" spans="1:7" ht="24.75">
      <c r="A691" s="134" t="s">
        <v>1988</v>
      </c>
      <c r="B691" s="135" t="s">
        <v>1989</v>
      </c>
      <c r="C691" s="134" t="s">
        <v>1761</v>
      </c>
      <c r="D691" s="134" t="s">
        <v>1784</v>
      </c>
      <c r="E691" s="136">
        <v>0.32800000000000001</v>
      </c>
      <c r="F691" s="137">
        <v>34.67</v>
      </c>
      <c r="G691" s="137">
        <v>11.37</v>
      </c>
    </row>
    <row r="692" spans="1:7" ht="33">
      <c r="A692" s="134" t="s">
        <v>1990</v>
      </c>
      <c r="B692" s="135" t="s">
        <v>1991</v>
      </c>
      <c r="C692" s="134" t="s">
        <v>1761</v>
      </c>
      <c r="D692" s="134" t="s">
        <v>1779</v>
      </c>
      <c r="E692" s="136">
        <v>1</v>
      </c>
      <c r="F692" s="137">
        <v>19.399999999999999</v>
      </c>
      <c r="G692" s="137">
        <v>19.399999999999999</v>
      </c>
    </row>
    <row r="693" spans="1:7" ht="16.5">
      <c r="A693" s="134" t="s">
        <v>1992</v>
      </c>
      <c r="B693" s="135" t="s">
        <v>1993</v>
      </c>
      <c r="C693" s="134" t="s">
        <v>1761</v>
      </c>
      <c r="D693" s="134" t="s">
        <v>1787</v>
      </c>
      <c r="E693" s="136">
        <v>2.25</v>
      </c>
      <c r="F693" s="137">
        <v>60.15</v>
      </c>
      <c r="G693" s="137">
        <v>135.33000000000001</v>
      </c>
    </row>
    <row r="694" spans="1:7">
      <c r="A694" s="138"/>
      <c r="B694" s="138"/>
      <c r="C694" s="138"/>
      <c r="D694" s="138"/>
      <c r="E694" s="176" t="s">
        <v>1792</v>
      </c>
      <c r="F694" s="176"/>
      <c r="G694" s="139">
        <v>169.53</v>
      </c>
    </row>
    <row r="695" spans="1:7" ht="16.5">
      <c r="A695" s="175" t="s">
        <v>1793</v>
      </c>
      <c r="B695" s="175"/>
      <c r="C695" s="133" t="s">
        <v>1769</v>
      </c>
      <c r="D695" s="133" t="s">
        <v>1770</v>
      </c>
      <c r="E695" s="133" t="s">
        <v>1771</v>
      </c>
      <c r="F695" s="133" t="s">
        <v>1772</v>
      </c>
      <c r="G695" s="133" t="s">
        <v>1773</v>
      </c>
    </row>
    <row r="696" spans="1:7" ht="16.5">
      <c r="A696" s="134" t="s">
        <v>1994</v>
      </c>
      <c r="B696" s="135" t="s">
        <v>1995</v>
      </c>
      <c r="C696" s="134" t="s">
        <v>1761</v>
      </c>
      <c r="D696" s="134" t="s">
        <v>1796</v>
      </c>
      <c r="E696" s="136">
        <v>0.312</v>
      </c>
      <c r="F696" s="137">
        <v>27.2</v>
      </c>
      <c r="G696" s="137">
        <v>8.48</v>
      </c>
    </row>
    <row r="697" spans="1:7">
      <c r="A697" s="134" t="s">
        <v>1799</v>
      </c>
      <c r="B697" s="135" t="s">
        <v>1867</v>
      </c>
      <c r="C697" s="134" t="s">
        <v>1761</v>
      </c>
      <c r="D697" s="134" t="s">
        <v>1796</v>
      </c>
      <c r="E697" s="136">
        <v>2.77</v>
      </c>
      <c r="F697" s="137">
        <v>32.549999999999997</v>
      </c>
      <c r="G697" s="137">
        <v>90.16</v>
      </c>
    </row>
    <row r="698" spans="1:7">
      <c r="A698" s="134" t="s">
        <v>1974</v>
      </c>
      <c r="B698" s="135" t="s">
        <v>1975</v>
      </c>
      <c r="C698" s="134" t="s">
        <v>1761</v>
      </c>
      <c r="D698" s="134" t="s">
        <v>1796</v>
      </c>
      <c r="E698" s="136">
        <v>2.77</v>
      </c>
      <c r="F698" s="137">
        <v>36.31</v>
      </c>
      <c r="G698" s="137">
        <v>100.57</v>
      </c>
    </row>
    <row r="699" spans="1:7">
      <c r="A699" s="138"/>
      <c r="B699" s="138"/>
      <c r="C699" s="138"/>
      <c r="D699" s="138"/>
      <c r="E699" s="176" t="s">
        <v>1803</v>
      </c>
      <c r="F699" s="176"/>
      <c r="G699" s="139">
        <v>199.21</v>
      </c>
    </row>
    <row r="700" spans="1:7" ht="16.5">
      <c r="A700" s="175" t="s">
        <v>14</v>
      </c>
      <c r="B700" s="175"/>
      <c r="C700" s="133" t="s">
        <v>1769</v>
      </c>
      <c r="D700" s="133" t="s">
        <v>1770</v>
      </c>
      <c r="E700" s="133" t="s">
        <v>1771</v>
      </c>
      <c r="F700" s="133" t="s">
        <v>1772</v>
      </c>
      <c r="G700" s="133" t="s">
        <v>1773</v>
      </c>
    </row>
    <row r="701" spans="1:7" ht="33">
      <c r="A701" s="134" t="s">
        <v>1996</v>
      </c>
      <c r="B701" s="135" t="s">
        <v>1997</v>
      </c>
      <c r="C701" s="134" t="s">
        <v>1761</v>
      </c>
      <c r="D701" s="134" t="s">
        <v>1872</v>
      </c>
      <c r="E701" s="136">
        <v>2</v>
      </c>
      <c r="F701" s="137">
        <v>34.47</v>
      </c>
      <c r="G701" s="137">
        <v>68.94</v>
      </c>
    </row>
    <row r="702" spans="1:7" ht="33">
      <c r="A702" s="134" t="s">
        <v>1998</v>
      </c>
      <c r="B702" s="135" t="s">
        <v>1999</v>
      </c>
      <c r="C702" s="134" t="s">
        <v>1761</v>
      </c>
      <c r="D702" s="134" t="s">
        <v>1872</v>
      </c>
      <c r="E702" s="136">
        <v>2</v>
      </c>
      <c r="F702" s="137">
        <v>28.13</v>
      </c>
      <c r="G702" s="137">
        <v>56.26</v>
      </c>
    </row>
    <row r="703" spans="1:7">
      <c r="A703" s="138"/>
      <c r="B703" s="138"/>
      <c r="C703" s="138"/>
      <c r="D703" s="138"/>
      <c r="E703" s="176" t="s">
        <v>1806</v>
      </c>
      <c r="F703" s="176"/>
      <c r="G703" s="139">
        <v>125.2</v>
      </c>
    </row>
    <row r="704" spans="1:7">
      <c r="A704" s="138"/>
      <c r="B704" s="138"/>
      <c r="C704" s="138"/>
      <c r="D704" s="138"/>
      <c r="E704" s="177" t="s">
        <v>1807</v>
      </c>
      <c r="F704" s="177"/>
      <c r="G704" s="140">
        <v>873.72</v>
      </c>
    </row>
    <row r="705" spans="1:7">
      <c r="A705" s="138"/>
      <c r="B705" s="138"/>
      <c r="C705" s="138"/>
      <c r="D705" s="138"/>
      <c r="E705" s="178"/>
      <c r="F705" s="178"/>
      <c r="G705" s="178"/>
    </row>
    <row r="706" spans="1:7">
      <c r="A706" s="179" t="s">
        <v>2000</v>
      </c>
      <c r="B706" s="179"/>
      <c r="C706" s="179"/>
      <c r="D706" s="179"/>
      <c r="E706" s="179"/>
      <c r="F706" s="179"/>
      <c r="G706" s="179"/>
    </row>
    <row r="707" spans="1:7" ht="16.5">
      <c r="A707" s="175" t="s">
        <v>1768</v>
      </c>
      <c r="B707" s="175"/>
      <c r="C707" s="133" t="s">
        <v>1769</v>
      </c>
      <c r="D707" s="133" t="s">
        <v>1770</v>
      </c>
      <c r="E707" s="133" t="s">
        <v>1771</v>
      </c>
      <c r="F707" s="133" t="s">
        <v>1772</v>
      </c>
      <c r="G707" s="133" t="s">
        <v>1773</v>
      </c>
    </row>
    <row r="708" spans="1:7" ht="16.5">
      <c r="A708" s="134" t="s">
        <v>2001</v>
      </c>
      <c r="B708" s="135" t="s">
        <v>2002</v>
      </c>
      <c r="C708" s="134" t="s">
        <v>2003</v>
      </c>
      <c r="D708" s="134" t="s">
        <v>1872</v>
      </c>
      <c r="E708" s="136">
        <v>1.2</v>
      </c>
      <c r="F708" s="137">
        <v>846.89</v>
      </c>
      <c r="G708" s="137">
        <v>1016.26</v>
      </c>
    </row>
    <row r="709" spans="1:7">
      <c r="A709" s="138"/>
      <c r="B709" s="138"/>
      <c r="C709" s="138"/>
      <c r="D709" s="138"/>
      <c r="E709" s="176" t="s">
        <v>1792</v>
      </c>
      <c r="F709" s="176"/>
      <c r="G709" s="139">
        <v>1016.26</v>
      </c>
    </row>
    <row r="710" spans="1:7" ht="16.5">
      <c r="A710" s="175" t="s">
        <v>1793</v>
      </c>
      <c r="B710" s="175"/>
      <c r="C710" s="133" t="s">
        <v>1769</v>
      </c>
      <c r="D710" s="133" t="s">
        <v>1770</v>
      </c>
      <c r="E710" s="133" t="s">
        <v>1771</v>
      </c>
      <c r="F710" s="133" t="s">
        <v>1772</v>
      </c>
      <c r="G710" s="133" t="s">
        <v>1773</v>
      </c>
    </row>
    <row r="711" spans="1:7" ht="16.5">
      <c r="A711" s="134" t="s">
        <v>1994</v>
      </c>
      <c r="B711" s="135" t="s">
        <v>1995</v>
      </c>
      <c r="C711" s="134" t="s">
        <v>1761</v>
      </c>
      <c r="D711" s="134" t="s">
        <v>1796</v>
      </c>
      <c r="E711" s="136">
        <v>2.5</v>
      </c>
      <c r="F711" s="137">
        <v>27.2</v>
      </c>
      <c r="G711" s="137">
        <v>68</v>
      </c>
    </row>
    <row r="712" spans="1:7">
      <c r="A712" s="134" t="s">
        <v>1974</v>
      </c>
      <c r="B712" s="135" t="s">
        <v>1975</v>
      </c>
      <c r="C712" s="134" t="s">
        <v>1761</v>
      </c>
      <c r="D712" s="134" t="s">
        <v>1796</v>
      </c>
      <c r="E712" s="136">
        <v>2.5</v>
      </c>
      <c r="F712" s="137">
        <v>36.31</v>
      </c>
      <c r="G712" s="137">
        <v>90.77</v>
      </c>
    </row>
    <row r="713" spans="1:7">
      <c r="A713" s="138"/>
      <c r="B713" s="138"/>
      <c r="C713" s="138"/>
      <c r="D713" s="138"/>
      <c r="E713" s="176" t="s">
        <v>1803</v>
      </c>
      <c r="F713" s="176"/>
      <c r="G713" s="139">
        <v>158.77000000000001</v>
      </c>
    </row>
    <row r="714" spans="1:7">
      <c r="A714" s="138"/>
      <c r="B714" s="138"/>
      <c r="C714" s="138"/>
      <c r="D714" s="138"/>
      <c r="E714" s="177" t="s">
        <v>1807</v>
      </c>
      <c r="F714" s="177"/>
      <c r="G714" s="140">
        <v>1175.03</v>
      </c>
    </row>
    <row r="715" spans="1:7">
      <c r="A715" s="138"/>
      <c r="B715" s="138"/>
      <c r="C715" s="138"/>
      <c r="D715" s="138"/>
      <c r="E715" s="178"/>
      <c r="F715" s="178"/>
      <c r="G715" s="178"/>
    </row>
    <row r="716" spans="1:7">
      <c r="A716" s="179" t="s">
        <v>2004</v>
      </c>
      <c r="B716" s="179"/>
      <c r="C716" s="179"/>
      <c r="D716" s="179"/>
      <c r="E716" s="179"/>
      <c r="F716" s="179"/>
      <c r="G716" s="179"/>
    </row>
    <row r="717" spans="1:7" ht="16.5">
      <c r="A717" s="175" t="s">
        <v>1836</v>
      </c>
      <c r="B717" s="175"/>
      <c r="C717" s="133" t="s">
        <v>1769</v>
      </c>
      <c r="D717" s="133" t="s">
        <v>1770</v>
      </c>
      <c r="E717" s="133" t="s">
        <v>1771</v>
      </c>
      <c r="F717" s="133" t="s">
        <v>1772</v>
      </c>
      <c r="G717" s="133" t="s">
        <v>1773</v>
      </c>
    </row>
    <row r="718" spans="1:7" ht="24.75">
      <c r="A718" s="134" t="s">
        <v>1984</v>
      </c>
      <c r="B718" s="135" t="s">
        <v>1985</v>
      </c>
      <c r="C718" s="134" t="s">
        <v>1761</v>
      </c>
      <c r="D718" s="134" t="s">
        <v>1842</v>
      </c>
      <c r="E718" s="136">
        <v>4.03</v>
      </c>
      <c r="F718" s="137">
        <v>94.24</v>
      </c>
      <c r="G718" s="137">
        <v>379.78</v>
      </c>
    </row>
    <row r="719" spans="1:7">
      <c r="A719" s="138"/>
      <c r="B719" s="138"/>
      <c r="C719" s="138"/>
      <c r="D719" s="138"/>
      <c r="E719" s="176" t="s">
        <v>1843</v>
      </c>
      <c r="F719" s="176"/>
      <c r="G719" s="139">
        <v>379.78</v>
      </c>
    </row>
    <row r="720" spans="1:7" ht="16.5">
      <c r="A720" s="175" t="s">
        <v>1768</v>
      </c>
      <c r="B720" s="175"/>
      <c r="C720" s="133" t="s">
        <v>1769</v>
      </c>
      <c r="D720" s="133" t="s">
        <v>1770</v>
      </c>
      <c r="E720" s="133" t="s">
        <v>1771</v>
      </c>
      <c r="F720" s="133" t="s">
        <v>1772</v>
      </c>
      <c r="G720" s="133" t="s">
        <v>1773</v>
      </c>
    </row>
    <row r="721" spans="1:7">
      <c r="A721" s="134" t="s">
        <v>1986</v>
      </c>
      <c r="B721" s="135" t="s">
        <v>1987</v>
      </c>
      <c r="C721" s="134" t="s">
        <v>1761</v>
      </c>
      <c r="D721" s="134" t="s">
        <v>1784</v>
      </c>
      <c r="E721" s="136">
        <v>0.32800000000000001</v>
      </c>
      <c r="F721" s="137">
        <v>10.46</v>
      </c>
      <c r="G721" s="137">
        <v>3.43</v>
      </c>
    </row>
    <row r="722" spans="1:7" ht="24.75">
      <c r="A722" s="134" t="s">
        <v>1988</v>
      </c>
      <c r="B722" s="135" t="s">
        <v>1989</v>
      </c>
      <c r="C722" s="134" t="s">
        <v>1761</v>
      </c>
      <c r="D722" s="134" t="s">
        <v>1784</v>
      </c>
      <c r="E722" s="136">
        <v>0.32800000000000001</v>
      </c>
      <c r="F722" s="137">
        <v>34.67</v>
      </c>
      <c r="G722" s="137">
        <v>11.37</v>
      </c>
    </row>
    <row r="723" spans="1:7" ht="33">
      <c r="A723" s="134" t="s">
        <v>1990</v>
      </c>
      <c r="B723" s="135" t="s">
        <v>1991</v>
      </c>
      <c r="C723" s="134" t="s">
        <v>1761</v>
      </c>
      <c r="D723" s="134" t="s">
        <v>1779</v>
      </c>
      <c r="E723" s="136">
        <v>1</v>
      </c>
      <c r="F723" s="137">
        <v>19.399999999999999</v>
      </c>
      <c r="G723" s="137">
        <v>19.399999999999999</v>
      </c>
    </row>
    <row r="724" spans="1:7" ht="16.5">
      <c r="A724" s="134" t="s">
        <v>1992</v>
      </c>
      <c r="B724" s="135" t="s">
        <v>1993</v>
      </c>
      <c r="C724" s="134" t="s">
        <v>1761</v>
      </c>
      <c r="D724" s="134" t="s">
        <v>1787</v>
      </c>
      <c r="E724" s="136">
        <v>2.25</v>
      </c>
      <c r="F724" s="137">
        <v>60.15</v>
      </c>
      <c r="G724" s="137">
        <v>135.33000000000001</v>
      </c>
    </row>
    <row r="725" spans="1:7">
      <c r="A725" s="138"/>
      <c r="B725" s="138"/>
      <c r="C725" s="138"/>
      <c r="D725" s="138"/>
      <c r="E725" s="176" t="s">
        <v>1792</v>
      </c>
      <c r="F725" s="176"/>
      <c r="G725" s="139">
        <v>169.53</v>
      </c>
    </row>
    <row r="726" spans="1:7" ht="16.5">
      <c r="A726" s="175" t="s">
        <v>1793</v>
      </c>
      <c r="B726" s="175"/>
      <c r="C726" s="133" t="s">
        <v>1769</v>
      </c>
      <c r="D726" s="133" t="s">
        <v>1770</v>
      </c>
      <c r="E726" s="133" t="s">
        <v>1771</v>
      </c>
      <c r="F726" s="133" t="s">
        <v>1772</v>
      </c>
      <c r="G726" s="133" t="s">
        <v>1773</v>
      </c>
    </row>
    <row r="727" spans="1:7" ht="16.5">
      <c r="A727" s="134" t="s">
        <v>1994</v>
      </c>
      <c r="B727" s="135" t="s">
        <v>1995</v>
      </c>
      <c r="C727" s="134" t="s">
        <v>1761</v>
      </c>
      <c r="D727" s="134" t="s">
        <v>1796</v>
      </c>
      <c r="E727" s="136">
        <v>2.77</v>
      </c>
      <c r="F727" s="137">
        <v>27.2</v>
      </c>
      <c r="G727" s="137">
        <v>75.34</v>
      </c>
    </row>
    <row r="728" spans="1:7">
      <c r="A728" s="134" t="s">
        <v>1799</v>
      </c>
      <c r="B728" s="135" t="s">
        <v>1867</v>
      </c>
      <c r="C728" s="134" t="s">
        <v>1761</v>
      </c>
      <c r="D728" s="134" t="s">
        <v>1796</v>
      </c>
      <c r="E728" s="136">
        <v>0.312</v>
      </c>
      <c r="F728" s="137">
        <v>32.549999999999997</v>
      </c>
      <c r="G728" s="137">
        <v>10.15</v>
      </c>
    </row>
    <row r="729" spans="1:7">
      <c r="A729" s="134" t="s">
        <v>1974</v>
      </c>
      <c r="B729" s="135" t="s">
        <v>1975</v>
      </c>
      <c r="C729" s="134" t="s">
        <v>1761</v>
      </c>
      <c r="D729" s="134" t="s">
        <v>1796</v>
      </c>
      <c r="E729" s="136">
        <v>2.77</v>
      </c>
      <c r="F729" s="137">
        <v>36.31</v>
      </c>
      <c r="G729" s="137">
        <v>100.57</v>
      </c>
    </row>
    <row r="730" spans="1:7">
      <c r="A730" s="138"/>
      <c r="B730" s="138"/>
      <c r="C730" s="138"/>
      <c r="D730" s="138"/>
      <c r="E730" s="176" t="s">
        <v>1803</v>
      </c>
      <c r="F730" s="176"/>
      <c r="G730" s="139">
        <v>186.06</v>
      </c>
    </row>
    <row r="731" spans="1:7" ht="16.5">
      <c r="A731" s="175" t="s">
        <v>14</v>
      </c>
      <c r="B731" s="175"/>
      <c r="C731" s="133" t="s">
        <v>1769</v>
      </c>
      <c r="D731" s="133" t="s">
        <v>1770</v>
      </c>
      <c r="E731" s="133" t="s">
        <v>1771</v>
      </c>
      <c r="F731" s="133" t="s">
        <v>1772</v>
      </c>
      <c r="G731" s="133" t="s">
        <v>1773</v>
      </c>
    </row>
    <row r="732" spans="1:7" ht="33">
      <c r="A732" s="134" t="s">
        <v>1996</v>
      </c>
      <c r="B732" s="135" t="s">
        <v>1997</v>
      </c>
      <c r="C732" s="134" t="s">
        <v>1761</v>
      </c>
      <c r="D732" s="134" t="s">
        <v>1872</v>
      </c>
      <c r="E732" s="136">
        <v>2</v>
      </c>
      <c r="F732" s="137">
        <v>34.47</v>
      </c>
      <c r="G732" s="137">
        <v>68.94</v>
      </c>
    </row>
    <row r="733" spans="1:7" ht="33">
      <c r="A733" s="134" t="s">
        <v>1998</v>
      </c>
      <c r="B733" s="135" t="s">
        <v>1999</v>
      </c>
      <c r="C733" s="134" t="s">
        <v>1761</v>
      </c>
      <c r="D733" s="134" t="s">
        <v>1872</v>
      </c>
      <c r="E733" s="136">
        <v>2</v>
      </c>
      <c r="F733" s="137">
        <v>28.13</v>
      </c>
      <c r="G733" s="137">
        <v>56.26</v>
      </c>
    </row>
    <row r="734" spans="1:7">
      <c r="A734" s="138"/>
      <c r="B734" s="138"/>
      <c r="C734" s="138"/>
      <c r="D734" s="138"/>
      <c r="E734" s="176" t="s">
        <v>1806</v>
      </c>
      <c r="F734" s="176"/>
      <c r="G734" s="139">
        <v>125.2</v>
      </c>
    </row>
    <row r="735" spans="1:7">
      <c r="A735" s="138"/>
      <c r="B735" s="138"/>
      <c r="C735" s="138"/>
      <c r="D735" s="138"/>
      <c r="E735" s="177" t="s">
        <v>1807</v>
      </c>
      <c r="F735" s="177"/>
      <c r="G735" s="140">
        <v>860.57</v>
      </c>
    </row>
    <row r="736" spans="1:7">
      <c r="A736" s="138"/>
      <c r="B736" s="138"/>
      <c r="C736" s="138"/>
      <c r="D736" s="138"/>
      <c r="E736" s="178"/>
      <c r="F736" s="178"/>
      <c r="G736" s="178"/>
    </row>
    <row r="737" spans="1:7">
      <c r="A737" s="179" t="s">
        <v>2005</v>
      </c>
      <c r="B737" s="179"/>
      <c r="C737" s="179"/>
      <c r="D737" s="179"/>
      <c r="E737" s="179"/>
      <c r="F737" s="179"/>
      <c r="G737" s="179"/>
    </row>
    <row r="738" spans="1:7" ht="16.5">
      <c r="A738" s="175" t="s">
        <v>1768</v>
      </c>
      <c r="B738" s="175"/>
      <c r="C738" s="133" t="s">
        <v>1769</v>
      </c>
      <c r="D738" s="133" t="s">
        <v>1770</v>
      </c>
      <c r="E738" s="133" t="s">
        <v>1771</v>
      </c>
      <c r="F738" s="133" t="s">
        <v>1772</v>
      </c>
      <c r="G738" s="133" t="s">
        <v>1773</v>
      </c>
    </row>
    <row r="739" spans="1:7" ht="16.5">
      <c r="A739" s="134" t="s">
        <v>2001</v>
      </c>
      <c r="B739" s="135" t="s">
        <v>2002</v>
      </c>
      <c r="C739" s="134" t="s">
        <v>2003</v>
      </c>
      <c r="D739" s="134" t="s">
        <v>1872</v>
      </c>
      <c r="E739" s="136">
        <v>1.2</v>
      </c>
      <c r="F739" s="137">
        <v>846.89</v>
      </c>
      <c r="G739" s="137">
        <v>1016.26</v>
      </c>
    </row>
    <row r="740" spans="1:7">
      <c r="A740" s="138"/>
      <c r="B740" s="138"/>
      <c r="C740" s="138"/>
      <c r="D740" s="138"/>
      <c r="E740" s="176" t="s">
        <v>1792</v>
      </c>
      <c r="F740" s="176"/>
      <c r="G740" s="139">
        <v>1016.26</v>
      </c>
    </row>
    <row r="741" spans="1:7" ht="16.5">
      <c r="A741" s="175" t="s">
        <v>1793</v>
      </c>
      <c r="B741" s="175"/>
      <c r="C741" s="133" t="s">
        <v>1769</v>
      </c>
      <c r="D741" s="133" t="s">
        <v>1770</v>
      </c>
      <c r="E741" s="133" t="s">
        <v>1771</v>
      </c>
      <c r="F741" s="133" t="s">
        <v>1772</v>
      </c>
      <c r="G741" s="133" t="s">
        <v>1773</v>
      </c>
    </row>
    <row r="742" spans="1:7" ht="16.5">
      <c r="A742" s="134" t="s">
        <v>1994</v>
      </c>
      <c r="B742" s="135" t="s">
        <v>1995</v>
      </c>
      <c r="C742" s="134" t="s">
        <v>1761</v>
      </c>
      <c r="D742" s="134" t="s">
        <v>1796</v>
      </c>
      <c r="E742" s="136">
        <v>2.5</v>
      </c>
      <c r="F742" s="137">
        <v>27.2</v>
      </c>
      <c r="G742" s="137">
        <v>68</v>
      </c>
    </row>
    <row r="743" spans="1:7">
      <c r="A743" s="134" t="s">
        <v>1974</v>
      </c>
      <c r="B743" s="135" t="s">
        <v>1975</v>
      </c>
      <c r="C743" s="134" t="s">
        <v>1761</v>
      </c>
      <c r="D743" s="134" t="s">
        <v>1796</v>
      </c>
      <c r="E743" s="136">
        <v>2.5</v>
      </c>
      <c r="F743" s="137">
        <v>36.31</v>
      </c>
      <c r="G743" s="137">
        <v>90.77</v>
      </c>
    </row>
    <row r="744" spans="1:7">
      <c r="A744" s="138"/>
      <c r="B744" s="138"/>
      <c r="C744" s="138"/>
      <c r="D744" s="138"/>
      <c r="E744" s="176" t="s">
        <v>1803</v>
      </c>
      <c r="F744" s="176"/>
      <c r="G744" s="139">
        <v>158.77000000000001</v>
      </c>
    </row>
    <row r="745" spans="1:7">
      <c r="A745" s="138"/>
      <c r="B745" s="138"/>
      <c r="C745" s="138"/>
      <c r="D745" s="138"/>
      <c r="E745" s="177" t="s">
        <v>1807</v>
      </c>
      <c r="F745" s="177"/>
      <c r="G745" s="140">
        <v>1175.03</v>
      </c>
    </row>
    <row r="746" spans="1:7">
      <c r="A746" s="138"/>
      <c r="B746" s="138"/>
      <c r="C746" s="138"/>
      <c r="D746" s="138"/>
      <c r="E746" s="178"/>
      <c r="F746" s="178"/>
      <c r="G746" s="178"/>
    </row>
    <row r="747" spans="1:7">
      <c r="A747" s="179" t="s">
        <v>2006</v>
      </c>
      <c r="B747" s="179"/>
      <c r="C747" s="179"/>
      <c r="D747" s="179"/>
      <c r="E747" s="179"/>
      <c r="F747" s="179"/>
      <c r="G747" s="179"/>
    </row>
    <row r="748" spans="1:7" ht="16.5">
      <c r="A748" s="175" t="s">
        <v>1836</v>
      </c>
      <c r="B748" s="175"/>
      <c r="C748" s="133" t="s">
        <v>1769</v>
      </c>
      <c r="D748" s="133" t="s">
        <v>1770</v>
      </c>
      <c r="E748" s="133" t="s">
        <v>1771</v>
      </c>
      <c r="F748" s="133" t="s">
        <v>1772</v>
      </c>
      <c r="G748" s="133" t="s">
        <v>1773</v>
      </c>
    </row>
    <row r="749" spans="1:7" ht="24.75">
      <c r="A749" s="134" t="s">
        <v>1984</v>
      </c>
      <c r="B749" s="135" t="s">
        <v>1985</v>
      </c>
      <c r="C749" s="134" t="s">
        <v>1761</v>
      </c>
      <c r="D749" s="134" t="s">
        <v>1842</v>
      </c>
      <c r="E749" s="136">
        <v>4.03</v>
      </c>
      <c r="F749" s="137">
        <v>94.24</v>
      </c>
      <c r="G749" s="137">
        <v>379.78</v>
      </c>
    </row>
    <row r="750" spans="1:7">
      <c r="A750" s="138"/>
      <c r="B750" s="138"/>
      <c r="C750" s="138"/>
      <c r="D750" s="138"/>
      <c r="E750" s="176" t="s">
        <v>1843</v>
      </c>
      <c r="F750" s="176"/>
      <c r="G750" s="139">
        <v>379.78</v>
      </c>
    </row>
    <row r="751" spans="1:7" ht="16.5">
      <c r="A751" s="175" t="s">
        <v>1768</v>
      </c>
      <c r="B751" s="175"/>
      <c r="C751" s="133" t="s">
        <v>1769</v>
      </c>
      <c r="D751" s="133" t="s">
        <v>1770</v>
      </c>
      <c r="E751" s="133" t="s">
        <v>1771</v>
      </c>
      <c r="F751" s="133" t="s">
        <v>1772</v>
      </c>
      <c r="G751" s="133" t="s">
        <v>1773</v>
      </c>
    </row>
    <row r="752" spans="1:7">
      <c r="A752" s="134" t="s">
        <v>1986</v>
      </c>
      <c r="B752" s="135" t="s">
        <v>1987</v>
      </c>
      <c r="C752" s="134" t="s">
        <v>1761</v>
      </c>
      <c r="D752" s="134" t="s">
        <v>1784</v>
      </c>
      <c r="E752" s="136">
        <v>0.32800000000000001</v>
      </c>
      <c r="F752" s="137">
        <v>10.46</v>
      </c>
      <c r="G752" s="137">
        <v>3.43</v>
      </c>
    </row>
    <row r="753" spans="1:7" ht="24.75">
      <c r="A753" s="134" t="s">
        <v>1988</v>
      </c>
      <c r="B753" s="135" t="s">
        <v>1989</v>
      </c>
      <c r="C753" s="134" t="s">
        <v>1761</v>
      </c>
      <c r="D753" s="134" t="s">
        <v>1784</v>
      </c>
      <c r="E753" s="136">
        <v>0.32800000000000001</v>
      </c>
      <c r="F753" s="137">
        <v>34.67</v>
      </c>
      <c r="G753" s="137">
        <v>11.37</v>
      </c>
    </row>
    <row r="754" spans="1:7" ht="16.5">
      <c r="A754" s="134" t="s">
        <v>1992</v>
      </c>
      <c r="B754" s="135" t="s">
        <v>1993</v>
      </c>
      <c r="C754" s="134" t="s">
        <v>1761</v>
      </c>
      <c r="D754" s="134" t="s">
        <v>1787</v>
      </c>
      <c r="E754" s="136">
        <v>2.25</v>
      </c>
      <c r="F754" s="137">
        <v>60.15</v>
      </c>
      <c r="G754" s="137">
        <v>135.33000000000001</v>
      </c>
    </row>
    <row r="755" spans="1:7">
      <c r="A755" s="138"/>
      <c r="B755" s="138"/>
      <c r="C755" s="138"/>
      <c r="D755" s="138"/>
      <c r="E755" s="176" t="s">
        <v>1792</v>
      </c>
      <c r="F755" s="176"/>
      <c r="G755" s="139">
        <v>150.13</v>
      </c>
    </row>
    <row r="756" spans="1:7" ht="16.5">
      <c r="A756" s="175" t="s">
        <v>1793</v>
      </c>
      <c r="B756" s="175"/>
      <c r="C756" s="133" t="s">
        <v>1769</v>
      </c>
      <c r="D756" s="133" t="s">
        <v>1770</v>
      </c>
      <c r="E756" s="133" t="s">
        <v>1771</v>
      </c>
      <c r="F756" s="133" t="s">
        <v>1772</v>
      </c>
      <c r="G756" s="133" t="s">
        <v>1773</v>
      </c>
    </row>
    <row r="757" spans="1:7" ht="16.5">
      <c r="A757" s="134" t="s">
        <v>1994</v>
      </c>
      <c r="B757" s="135" t="s">
        <v>1995</v>
      </c>
      <c r="C757" s="134" t="s">
        <v>1761</v>
      </c>
      <c r="D757" s="134" t="s">
        <v>1796</v>
      </c>
      <c r="E757" s="136">
        <v>2.77</v>
      </c>
      <c r="F757" s="137">
        <v>27.2</v>
      </c>
      <c r="G757" s="137">
        <v>75.34</v>
      </c>
    </row>
    <row r="758" spans="1:7">
      <c r="A758" s="134" t="s">
        <v>1799</v>
      </c>
      <c r="B758" s="135" t="s">
        <v>1867</v>
      </c>
      <c r="C758" s="134" t="s">
        <v>1761</v>
      </c>
      <c r="D758" s="134" t="s">
        <v>1796</v>
      </c>
      <c r="E758" s="136">
        <v>0.312</v>
      </c>
      <c r="F758" s="137">
        <v>32.549999999999997</v>
      </c>
      <c r="G758" s="137">
        <v>10.15</v>
      </c>
    </row>
    <row r="759" spans="1:7">
      <c r="A759" s="134" t="s">
        <v>1974</v>
      </c>
      <c r="B759" s="135" t="s">
        <v>1975</v>
      </c>
      <c r="C759" s="134" t="s">
        <v>1761</v>
      </c>
      <c r="D759" s="134" t="s">
        <v>1796</v>
      </c>
      <c r="E759" s="136">
        <v>2.77</v>
      </c>
      <c r="F759" s="137">
        <v>36.31</v>
      </c>
      <c r="G759" s="137">
        <v>100.57</v>
      </c>
    </row>
    <row r="760" spans="1:7">
      <c r="A760" s="138"/>
      <c r="B760" s="138"/>
      <c r="C760" s="138"/>
      <c r="D760" s="138"/>
      <c r="E760" s="176" t="s">
        <v>1803</v>
      </c>
      <c r="F760" s="176"/>
      <c r="G760" s="139">
        <v>186.06</v>
      </c>
    </row>
    <row r="761" spans="1:7" ht="16.5">
      <c r="A761" s="175" t="s">
        <v>14</v>
      </c>
      <c r="B761" s="175"/>
      <c r="C761" s="133" t="s">
        <v>1769</v>
      </c>
      <c r="D761" s="133" t="s">
        <v>1770</v>
      </c>
      <c r="E761" s="133" t="s">
        <v>1771</v>
      </c>
      <c r="F761" s="133" t="s">
        <v>1772</v>
      </c>
      <c r="G761" s="133" t="s">
        <v>1773</v>
      </c>
    </row>
    <row r="762" spans="1:7" ht="33">
      <c r="A762" s="134" t="s">
        <v>1996</v>
      </c>
      <c r="B762" s="135" t="s">
        <v>1997</v>
      </c>
      <c r="C762" s="134" t="s">
        <v>1761</v>
      </c>
      <c r="D762" s="134" t="s">
        <v>1872</v>
      </c>
      <c r="E762" s="136">
        <v>2</v>
      </c>
      <c r="F762" s="137">
        <v>34.47</v>
      </c>
      <c r="G762" s="137">
        <v>68.94</v>
      </c>
    </row>
    <row r="763" spans="1:7" ht="33">
      <c r="A763" s="134" t="s">
        <v>1998</v>
      </c>
      <c r="B763" s="135" t="s">
        <v>1999</v>
      </c>
      <c r="C763" s="134" t="s">
        <v>1761</v>
      </c>
      <c r="D763" s="134" t="s">
        <v>1872</v>
      </c>
      <c r="E763" s="136">
        <v>2</v>
      </c>
      <c r="F763" s="137">
        <v>28.13</v>
      </c>
      <c r="G763" s="137">
        <v>56.26</v>
      </c>
    </row>
    <row r="764" spans="1:7">
      <c r="A764" s="138"/>
      <c r="B764" s="138"/>
      <c r="C764" s="138"/>
      <c r="D764" s="138"/>
      <c r="E764" s="176" t="s">
        <v>1806</v>
      </c>
      <c r="F764" s="176"/>
      <c r="G764" s="139">
        <v>125.2</v>
      </c>
    </row>
    <row r="765" spans="1:7">
      <c r="A765" s="138"/>
      <c r="B765" s="138"/>
      <c r="C765" s="138"/>
      <c r="D765" s="138"/>
      <c r="E765" s="177" t="s">
        <v>1807</v>
      </c>
      <c r="F765" s="177"/>
      <c r="G765" s="140">
        <v>841.17</v>
      </c>
    </row>
    <row r="766" spans="1:7">
      <c r="A766" s="138"/>
      <c r="B766" s="138"/>
      <c r="C766" s="138"/>
      <c r="D766" s="138"/>
      <c r="E766" s="178"/>
      <c r="F766" s="178"/>
      <c r="G766" s="178"/>
    </row>
    <row r="767" spans="1:7">
      <c r="A767" s="179" t="s">
        <v>2007</v>
      </c>
      <c r="B767" s="179"/>
      <c r="C767" s="179"/>
      <c r="D767" s="179"/>
      <c r="E767" s="179"/>
      <c r="F767" s="179"/>
      <c r="G767" s="179"/>
    </row>
    <row r="768" spans="1:7" ht="16.5">
      <c r="A768" s="175" t="s">
        <v>1768</v>
      </c>
      <c r="B768" s="175"/>
      <c r="C768" s="133" t="s">
        <v>1769</v>
      </c>
      <c r="D768" s="133" t="s">
        <v>1770</v>
      </c>
      <c r="E768" s="133" t="s">
        <v>1771</v>
      </c>
      <c r="F768" s="133" t="s">
        <v>1772</v>
      </c>
      <c r="G768" s="133" t="s">
        <v>1773</v>
      </c>
    </row>
    <row r="769" spans="1:7" ht="16.5">
      <c r="A769" s="134" t="s">
        <v>2008</v>
      </c>
      <c r="B769" s="135" t="s">
        <v>2009</v>
      </c>
      <c r="C769" s="134" t="s">
        <v>1761</v>
      </c>
      <c r="D769" s="134" t="s">
        <v>1787</v>
      </c>
      <c r="E769" s="136">
        <v>0.4</v>
      </c>
      <c r="F769" s="137">
        <v>19.97</v>
      </c>
      <c r="G769" s="137">
        <v>7.98</v>
      </c>
    </row>
    <row r="770" spans="1:7" ht="16.5">
      <c r="A770" s="134" t="s">
        <v>2010</v>
      </c>
      <c r="B770" s="135" t="s">
        <v>2011</v>
      </c>
      <c r="C770" s="134" t="s">
        <v>1761</v>
      </c>
      <c r="D770" s="134" t="s">
        <v>1784</v>
      </c>
      <c r="E770" s="136">
        <v>0.04</v>
      </c>
      <c r="F770" s="137">
        <v>27.69</v>
      </c>
      <c r="G770" s="137">
        <v>1.1000000000000001</v>
      </c>
    </row>
    <row r="771" spans="1:7" ht="24.75">
      <c r="A771" s="134" t="s">
        <v>2012</v>
      </c>
      <c r="B771" s="135" t="s">
        <v>2013</v>
      </c>
      <c r="C771" s="134" t="s">
        <v>1761</v>
      </c>
      <c r="D771" s="134" t="s">
        <v>1872</v>
      </c>
      <c r="E771" s="136">
        <v>1.05</v>
      </c>
      <c r="F771" s="137">
        <v>25.08</v>
      </c>
      <c r="G771" s="137">
        <v>26.33</v>
      </c>
    </row>
    <row r="772" spans="1:7">
      <c r="A772" s="138"/>
      <c r="B772" s="138"/>
      <c r="C772" s="138"/>
      <c r="D772" s="138"/>
      <c r="E772" s="176" t="s">
        <v>1792</v>
      </c>
      <c r="F772" s="176"/>
      <c r="G772" s="139">
        <v>35.409999999999997</v>
      </c>
    </row>
    <row r="773" spans="1:7" ht="16.5">
      <c r="A773" s="175" t="s">
        <v>1793</v>
      </c>
      <c r="B773" s="175"/>
      <c r="C773" s="133" t="s">
        <v>1769</v>
      </c>
      <c r="D773" s="133" t="s">
        <v>1770</v>
      </c>
      <c r="E773" s="133" t="s">
        <v>1771</v>
      </c>
      <c r="F773" s="133" t="s">
        <v>1772</v>
      </c>
      <c r="G773" s="133" t="s">
        <v>1773</v>
      </c>
    </row>
    <row r="774" spans="1:7">
      <c r="A774" s="134" t="s">
        <v>1974</v>
      </c>
      <c r="B774" s="135" t="s">
        <v>1975</v>
      </c>
      <c r="C774" s="134" t="s">
        <v>1761</v>
      </c>
      <c r="D774" s="134" t="s">
        <v>1796</v>
      </c>
      <c r="E774" s="136">
        <v>0.5</v>
      </c>
      <c r="F774" s="137">
        <v>36.31</v>
      </c>
      <c r="G774" s="137">
        <v>18.149999999999999</v>
      </c>
    </row>
    <row r="775" spans="1:7">
      <c r="A775" s="134" t="s">
        <v>1801</v>
      </c>
      <c r="B775" s="135" t="s">
        <v>1848</v>
      </c>
      <c r="C775" s="134" t="s">
        <v>1761</v>
      </c>
      <c r="D775" s="134" t="s">
        <v>1796</v>
      </c>
      <c r="E775" s="136">
        <v>0.95</v>
      </c>
      <c r="F775" s="137">
        <v>25.19</v>
      </c>
      <c r="G775" s="137">
        <v>23.93</v>
      </c>
    </row>
    <row r="776" spans="1:7">
      <c r="A776" s="138"/>
      <c r="B776" s="138"/>
      <c r="C776" s="138"/>
      <c r="D776" s="138"/>
      <c r="E776" s="176" t="s">
        <v>1803</v>
      </c>
      <c r="F776" s="176"/>
      <c r="G776" s="139">
        <v>42.08</v>
      </c>
    </row>
    <row r="777" spans="1:7">
      <c r="A777" s="138"/>
      <c r="B777" s="138"/>
      <c r="C777" s="138"/>
      <c r="D777" s="138"/>
      <c r="E777" s="177" t="s">
        <v>1807</v>
      </c>
      <c r="F777" s="177"/>
      <c r="G777" s="140">
        <v>77.489999999999995</v>
      </c>
    </row>
    <row r="778" spans="1:7">
      <c r="A778" s="138"/>
      <c r="B778" s="138"/>
      <c r="C778" s="138"/>
      <c r="D778" s="138"/>
      <c r="E778" s="178"/>
      <c r="F778" s="178"/>
      <c r="G778" s="178"/>
    </row>
    <row r="779" spans="1:7">
      <c r="A779" s="179" t="s">
        <v>2014</v>
      </c>
      <c r="B779" s="179"/>
      <c r="C779" s="179"/>
      <c r="D779" s="179"/>
      <c r="E779" s="179"/>
      <c r="F779" s="179"/>
      <c r="G779" s="179"/>
    </row>
    <row r="780" spans="1:7" ht="16.5">
      <c r="A780" s="175" t="s">
        <v>1836</v>
      </c>
      <c r="B780" s="175"/>
      <c r="C780" s="133" t="s">
        <v>1769</v>
      </c>
      <c r="D780" s="133" t="s">
        <v>1770</v>
      </c>
      <c r="E780" s="133" t="s">
        <v>1771</v>
      </c>
      <c r="F780" s="133" t="s">
        <v>1772</v>
      </c>
      <c r="G780" s="133" t="s">
        <v>1773</v>
      </c>
    </row>
    <row r="781" spans="1:7" ht="24.75">
      <c r="A781" s="134" t="s">
        <v>1984</v>
      </c>
      <c r="B781" s="135" t="s">
        <v>1985</v>
      </c>
      <c r="C781" s="134" t="s">
        <v>1761</v>
      </c>
      <c r="D781" s="134" t="s">
        <v>1842</v>
      </c>
      <c r="E781" s="136">
        <v>4.03</v>
      </c>
      <c r="F781" s="137">
        <v>94.24</v>
      </c>
      <c r="G781" s="137">
        <v>379.78</v>
      </c>
    </row>
    <row r="782" spans="1:7">
      <c r="A782" s="138"/>
      <c r="B782" s="138"/>
      <c r="C782" s="138"/>
      <c r="D782" s="138"/>
      <c r="E782" s="176" t="s">
        <v>1843</v>
      </c>
      <c r="F782" s="176"/>
      <c r="G782" s="139">
        <v>379.78</v>
      </c>
    </row>
    <row r="783" spans="1:7" ht="16.5">
      <c r="A783" s="175" t="s">
        <v>1768</v>
      </c>
      <c r="B783" s="175"/>
      <c r="C783" s="133" t="s">
        <v>1769</v>
      </c>
      <c r="D783" s="133" t="s">
        <v>1770</v>
      </c>
      <c r="E783" s="133" t="s">
        <v>1771</v>
      </c>
      <c r="F783" s="133" t="s">
        <v>1772</v>
      </c>
      <c r="G783" s="133" t="s">
        <v>1773</v>
      </c>
    </row>
    <row r="784" spans="1:7">
      <c r="A784" s="134" t="s">
        <v>1986</v>
      </c>
      <c r="B784" s="135" t="s">
        <v>1987</v>
      </c>
      <c r="C784" s="134" t="s">
        <v>1761</v>
      </c>
      <c r="D784" s="134" t="s">
        <v>1784</v>
      </c>
      <c r="E784" s="136">
        <v>0.32800000000000001</v>
      </c>
      <c r="F784" s="137">
        <v>10.46</v>
      </c>
      <c r="G784" s="137">
        <v>3.43</v>
      </c>
    </row>
    <row r="785" spans="1:7" ht="24.75">
      <c r="A785" s="134" t="s">
        <v>1988</v>
      </c>
      <c r="B785" s="135" t="s">
        <v>1989</v>
      </c>
      <c r="C785" s="134" t="s">
        <v>1761</v>
      </c>
      <c r="D785" s="134" t="s">
        <v>1784</v>
      </c>
      <c r="E785" s="136">
        <v>0.32800000000000001</v>
      </c>
      <c r="F785" s="137">
        <v>34.67</v>
      </c>
      <c r="G785" s="137">
        <v>11.37</v>
      </c>
    </row>
    <row r="786" spans="1:7" ht="16.5">
      <c r="A786" s="134" t="s">
        <v>1992</v>
      </c>
      <c r="B786" s="135" t="s">
        <v>1993</v>
      </c>
      <c r="C786" s="134" t="s">
        <v>1761</v>
      </c>
      <c r="D786" s="134" t="s">
        <v>1787</v>
      </c>
      <c r="E786" s="136">
        <v>2.25</v>
      </c>
      <c r="F786" s="137">
        <v>60.15</v>
      </c>
      <c r="G786" s="137">
        <v>135.33000000000001</v>
      </c>
    </row>
    <row r="787" spans="1:7">
      <c r="A787" s="138"/>
      <c r="B787" s="138"/>
      <c r="C787" s="138"/>
      <c r="D787" s="138"/>
      <c r="E787" s="176" t="s">
        <v>1792</v>
      </c>
      <c r="F787" s="176"/>
      <c r="G787" s="139">
        <v>150.13</v>
      </c>
    </row>
    <row r="788" spans="1:7" ht="16.5">
      <c r="A788" s="175" t="s">
        <v>1793</v>
      </c>
      <c r="B788" s="175"/>
      <c r="C788" s="133" t="s">
        <v>1769</v>
      </c>
      <c r="D788" s="133" t="s">
        <v>1770</v>
      </c>
      <c r="E788" s="133" t="s">
        <v>1771</v>
      </c>
      <c r="F788" s="133" t="s">
        <v>1772</v>
      </c>
      <c r="G788" s="133" t="s">
        <v>1773</v>
      </c>
    </row>
    <row r="789" spans="1:7" ht="16.5">
      <c r="A789" s="134" t="s">
        <v>1994</v>
      </c>
      <c r="B789" s="135" t="s">
        <v>1995</v>
      </c>
      <c r="C789" s="134" t="s">
        <v>1761</v>
      </c>
      <c r="D789" s="134" t="s">
        <v>1796</v>
      </c>
      <c r="E789" s="136">
        <v>2.77</v>
      </c>
      <c r="F789" s="137">
        <v>27.2</v>
      </c>
      <c r="G789" s="137">
        <v>75.34</v>
      </c>
    </row>
    <row r="790" spans="1:7">
      <c r="A790" s="134" t="s">
        <v>1799</v>
      </c>
      <c r="B790" s="135" t="s">
        <v>1867</v>
      </c>
      <c r="C790" s="134" t="s">
        <v>1761</v>
      </c>
      <c r="D790" s="134" t="s">
        <v>1796</v>
      </c>
      <c r="E790" s="136">
        <v>0.312</v>
      </c>
      <c r="F790" s="137">
        <v>32.549999999999997</v>
      </c>
      <c r="G790" s="137">
        <v>10.15</v>
      </c>
    </row>
    <row r="791" spans="1:7">
      <c r="A791" s="134" t="s">
        <v>1974</v>
      </c>
      <c r="B791" s="135" t="s">
        <v>1975</v>
      </c>
      <c r="C791" s="134" t="s">
        <v>1761</v>
      </c>
      <c r="D791" s="134" t="s">
        <v>1796</v>
      </c>
      <c r="E791" s="136">
        <v>2.77</v>
      </c>
      <c r="F791" s="137">
        <v>36.31</v>
      </c>
      <c r="G791" s="137">
        <v>100.57</v>
      </c>
    </row>
    <row r="792" spans="1:7">
      <c r="A792" s="138"/>
      <c r="B792" s="138"/>
      <c r="C792" s="138"/>
      <c r="D792" s="138"/>
      <c r="E792" s="176" t="s">
        <v>1803</v>
      </c>
      <c r="F792" s="176"/>
      <c r="G792" s="139">
        <v>186.06</v>
      </c>
    </row>
    <row r="793" spans="1:7" ht="16.5">
      <c r="A793" s="175" t="s">
        <v>14</v>
      </c>
      <c r="B793" s="175"/>
      <c r="C793" s="133" t="s">
        <v>1769</v>
      </c>
      <c r="D793" s="133" t="s">
        <v>1770</v>
      </c>
      <c r="E793" s="133" t="s">
        <v>1771</v>
      </c>
      <c r="F793" s="133" t="s">
        <v>1772</v>
      </c>
      <c r="G793" s="133" t="s">
        <v>1773</v>
      </c>
    </row>
    <row r="794" spans="1:7" ht="33">
      <c r="A794" s="134" t="s">
        <v>1996</v>
      </c>
      <c r="B794" s="135" t="s">
        <v>1997</v>
      </c>
      <c r="C794" s="134" t="s">
        <v>1761</v>
      </c>
      <c r="D794" s="134" t="s">
        <v>1872</v>
      </c>
      <c r="E794" s="136">
        <v>2</v>
      </c>
      <c r="F794" s="137">
        <v>34.47</v>
      </c>
      <c r="G794" s="137">
        <v>68.94</v>
      </c>
    </row>
    <row r="795" spans="1:7" ht="33">
      <c r="A795" s="134" t="s">
        <v>1998</v>
      </c>
      <c r="B795" s="135" t="s">
        <v>1999</v>
      </c>
      <c r="C795" s="134" t="s">
        <v>1761</v>
      </c>
      <c r="D795" s="134" t="s">
        <v>1872</v>
      </c>
      <c r="E795" s="136">
        <v>2</v>
      </c>
      <c r="F795" s="137">
        <v>28.13</v>
      </c>
      <c r="G795" s="137">
        <v>56.26</v>
      </c>
    </row>
    <row r="796" spans="1:7">
      <c r="A796" s="138"/>
      <c r="B796" s="138"/>
      <c r="C796" s="138"/>
      <c r="D796" s="138"/>
      <c r="E796" s="176" t="s">
        <v>1806</v>
      </c>
      <c r="F796" s="176"/>
      <c r="G796" s="139">
        <v>125.2</v>
      </c>
    </row>
    <row r="797" spans="1:7">
      <c r="A797" s="138"/>
      <c r="B797" s="138"/>
      <c r="C797" s="138"/>
      <c r="D797" s="138"/>
      <c r="E797" s="177" t="s">
        <v>1807</v>
      </c>
      <c r="F797" s="177"/>
      <c r="G797" s="140">
        <v>841.17</v>
      </c>
    </row>
    <row r="798" spans="1:7">
      <c r="A798" s="138"/>
      <c r="B798" s="138"/>
      <c r="C798" s="138"/>
      <c r="D798" s="138"/>
      <c r="E798" s="178"/>
      <c r="F798" s="178"/>
      <c r="G798" s="178"/>
    </row>
    <row r="799" spans="1:7">
      <c r="A799" s="179" t="s">
        <v>2015</v>
      </c>
      <c r="B799" s="179"/>
      <c r="C799" s="179"/>
      <c r="D799" s="179"/>
      <c r="E799" s="179"/>
      <c r="F799" s="179"/>
      <c r="G799" s="179"/>
    </row>
    <row r="800" spans="1:7" ht="16.5">
      <c r="A800" s="175" t="s">
        <v>1768</v>
      </c>
      <c r="B800" s="175"/>
      <c r="C800" s="133" t="s">
        <v>1769</v>
      </c>
      <c r="D800" s="133" t="s">
        <v>1770</v>
      </c>
      <c r="E800" s="133" t="s">
        <v>1771</v>
      </c>
      <c r="F800" s="133" t="s">
        <v>1772</v>
      </c>
      <c r="G800" s="133" t="s">
        <v>1773</v>
      </c>
    </row>
    <row r="801" spans="1:7" ht="16.5">
      <c r="A801" s="134" t="s">
        <v>2016</v>
      </c>
      <c r="B801" s="135" t="s">
        <v>2017</v>
      </c>
      <c r="C801" s="134" t="s">
        <v>1761</v>
      </c>
      <c r="D801" s="134" t="s">
        <v>1779</v>
      </c>
      <c r="E801" s="136">
        <v>1</v>
      </c>
      <c r="F801" s="137">
        <v>1.59</v>
      </c>
      <c r="G801" s="137">
        <v>1.59</v>
      </c>
    </row>
    <row r="802" spans="1:7" ht="49.5">
      <c r="A802" s="134" t="s">
        <v>2018</v>
      </c>
      <c r="B802" s="135" t="s">
        <v>2019</v>
      </c>
      <c r="C802" s="134" t="s">
        <v>1761</v>
      </c>
      <c r="D802" s="134" t="s">
        <v>1872</v>
      </c>
      <c r="E802" s="136">
        <v>1.06</v>
      </c>
      <c r="F802" s="137">
        <v>189</v>
      </c>
      <c r="G802" s="137">
        <v>200.34</v>
      </c>
    </row>
    <row r="803" spans="1:7">
      <c r="A803" s="138"/>
      <c r="B803" s="138"/>
      <c r="C803" s="138"/>
      <c r="D803" s="138"/>
      <c r="E803" s="176" t="s">
        <v>1792</v>
      </c>
      <c r="F803" s="176"/>
      <c r="G803" s="139">
        <v>201.93</v>
      </c>
    </row>
    <row r="804" spans="1:7" ht="16.5">
      <c r="A804" s="175" t="s">
        <v>1793</v>
      </c>
      <c r="B804" s="175"/>
      <c r="C804" s="133" t="s">
        <v>1769</v>
      </c>
      <c r="D804" s="133" t="s">
        <v>1770</v>
      </c>
      <c r="E804" s="133" t="s">
        <v>1771</v>
      </c>
      <c r="F804" s="133" t="s">
        <v>1772</v>
      </c>
      <c r="G804" s="133" t="s">
        <v>1773</v>
      </c>
    </row>
    <row r="805" spans="1:7" ht="16.5">
      <c r="A805" s="134" t="s">
        <v>1865</v>
      </c>
      <c r="B805" s="135" t="s">
        <v>1866</v>
      </c>
      <c r="C805" s="134" t="s">
        <v>1761</v>
      </c>
      <c r="D805" s="134" t="s">
        <v>1796</v>
      </c>
      <c r="E805" s="136">
        <v>0.22</v>
      </c>
      <c r="F805" s="137">
        <v>33.89</v>
      </c>
      <c r="G805" s="137">
        <v>7.45</v>
      </c>
    </row>
    <row r="806" spans="1:7">
      <c r="A806" s="134" t="s">
        <v>1801</v>
      </c>
      <c r="B806" s="135" t="s">
        <v>1848</v>
      </c>
      <c r="C806" s="134" t="s">
        <v>1761</v>
      </c>
      <c r="D806" s="134" t="s">
        <v>1796</v>
      </c>
      <c r="E806" s="136">
        <v>0.22</v>
      </c>
      <c r="F806" s="137">
        <v>25.19</v>
      </c>
      <c r="G806" s="137">
        <v>5.54</v>
      </c>
    </row>
    <row r="807" spans="1:7">
      <c r="A807" s="138"/>
      <c r="B807" s="138"/>
      <c r="C807" s="138"/>
      <c r="D807" s="138"/>
      <c r="E807" s="176" t="s">
        <v>1803</v>
      </c>
      <c r="F807" s="176"/>
      <c r="G807" s="139">
        <v>12.99</v>
      </c>
    </row>
    <row r="808" spans="1:7">
      <c r="A808" s="138"/>
      <c r="B808" s="138"/>
      <c r="C808" s="138"/>
      <c r="D808" s="138"/>
      <c r="E808" s="177" t="s">
        <v>1807</v>
      </c>
      <c r="F808" s="177"/>
      <c r="G808" s="140">
        <v>214.92</v>
      </c>
    </row>
    <row r="809" spans="1:7">
      <c r="A809" s="138"/>
      <c r="B809" s="138"/>
      <c r="C809" s="138"/>
      <c r="D809" s="138"/>
      <c r="E809" s="178"/>
      <c r="F809" s="178"/>
      <c r="G809" s="178"/>
    </row>
    <row r="810" spans="1:7">
      <c r="A810" s="179" t="s">
        <v>2020</v>
      </c>
      <c r="B810" s="179"/>
      <c r="C810" s="179"/>
      <c r="D810" s="179"/>
      <c r="E810" s="179"/>
      <c r="F810" s="179"/>
      <c r="G810" s="179"/>
    </row>
    <row r="811" spans="1:7" ht="16.5">
      <c r="A811" s="175" t="s">
        <v>1768</v>
      </c>
      <c r="B811" s="175"/>
      <c r="C811" s="133" t="s">
        <v>1769</v>
      </c>
      <c r="D811" s="133" t="s">
        <v>1770</v>
      </c>
      <c r="E811" s="133" t="s">
        <v>1771</v>
      </c>
      <c r="F811" s="133" t="s">
        <v>1772</v>
      </c>
      <c r="G811" s="133" t="s">
        <v>1773</v>
      </c>
    </row>
    <row r="812" spans="1:7" ht="16.5">
      <c r="A812" s="134" t="s">
        <v>2021</v>
      </c>
      <c r="B812" s="135" t="s">
        <v>2022</v>
      </c>
      <c r="C812" s="134" t="s">
        <v>2003</v>
      </c>
      <c r="D812" s="134" t="s">
        <v>1872</v>
      </c>
      <c r="E812" s="136">
        <v>1.05</v>
      </c>
      <c r="F812" s="137">
        <v>61.12</v>
      </c>
      <c r="G812" s="137">
        <v>64.17</v>
      </c>
    </row>
    <row r="813" spans="1:7" ht="16.5">
      <c r="A813" s="134" t="s">
        <v>2023</v>
      </c>
      <c r="B813" s="135" t="s">
        <v>2024</v>
      </c>
      <c r="C813" s="134" t="s">
        <v>1761</v>
      </c>
      <c r="D813" s="134" t="s">
        <v>1787</v>
      </c>
      <c r="E813" s="136">
        <v>2.2999999999999998</v>
      </c>
      <c r="F813" s="137">
        <v>3.19</v>
      </c>
      <c r="G813" s="137">
        <v>7.33</v>
      </c>
    </row>
    <row r="814" spans="1:7">
      <c r="A814" s="138"/>
      <c r="B814" s="138"/>
      <c r="C814" s="138"/>
      <c r="D814" s="138"/>
      <c r="E814" s="176" t="s">
        <v>1792</v>
      </c>
      <c r="F814" s="176"/>
      <c r="G814" s="139">
        <v>71.5</v>
      </c>
    </row>
    <row r="815" spans="1:7" ht="16.5">
      <c r="A815" s="175" t="s">
        <v>1793</v>
      </c>
      <c r="B815" s="175"/>
      <c r="C815" s="133" t="s">
        <v>1769</v>
      </c>
      <c r="D815" s="133" t="s">
        <v>1770</v>
      </c>
      <c r="E815" s="133" t="s">
        <v>1771</v>
      </c>
      <c r="F815" s="133" t="s">
        <v>1772</v>
      </c>
      <c r="G815" s="133" t="s">
        <v>1773</v>
      </c>
    </row>
    <row r="816" spans="1:7" ht="16.5">
      <c r="A816" s="134" t="s">
        <v>2025</v>
      </c>
      <c r="B816" s="135" t="s">
        <v>2026</v>
      </c>
      <c r="C816" s="134" t="s">
        <v>1761</v>
      </c>
      <c r="D816" s="134" t="s">
        <v>1796</v>
      </c>
      <c r="E816" s="136">
        <v>0.75</v>
      </c>
      <c r="F816" s="137">
        <v>34.65</v>
      </c>
      <c r="G816" s="137">
        <v>25.98</v>
      </c>
    </row>
    <row r="817" spans="1:7">
      <c r="A817" s="134" t="s">
        <v>1801</v>
      </c>
      <c r="B817" s="135" t="s">
        <v>1848</v>
      </c>
      <c r="C817" s="134" t="s">
        <v>1761</v>
      </c>
      <c r="D817" s="134" t="s">
        <v>1796</v>
      </c>
      <c r="E817" s="136">
        <v>0.75</v>
      </c>
      <c r="F817" s="137">
        <v>25.19</v>
      </c>
      <c r="G817" s="137">
        <v>18.89</v>
      </c>
    </row>
    <row r="818" spans="1:7">
      <c r="A818" s="138"/>
      <c r="B818" s="138"/>
      <c r="C818" s="138"/>
      <c r="D818" s="138"/>
      <c r="E818" s="176" t="s">
        <v>1803</v>
      </c>
      <c r="F818" s="176"/>
      <c r="G818" s="139">
        <v>44.87</v>
      </c>
    </row>
    <row r="819" spans="1:7">
      <c r="A819" s="138"/>
      <c r="B819" s="138"/>
      <c r="C819" s="138"/>
      <c r="D819" s="138"/>
      <c r="E819" s="177" t="s">
        <v>1807</v>
      </c>
      <c r="F819" s="177"/>
      <c r="G819" s="140">
        <v>116.37</v>
      </c>
    </row>
    <row r="820" spans="1:7">
      <c r="A820" s="138"/>
      <c r="B820" s="138"/>
      <c r="C820" s="138"/>
      <c r="D820" s="138"/>
      <c r="E820" s="178"/>
      <c r="F820" s="178"/>
      <c r="G820" s="178"/>
    </row>
    <row r="821" spans="1:7">
      <c r="A821" s="179" t="s">
        <v>2027</v>
      </c>
      <c r="B821" s="179"/>
      <c r="C821" s="179"/>
      <c r="D821" s="179"/>
      <c r="E821" s="179"/>
      <c r="F821" s="179"/>
      <c r="G821" s="179"/>
    </row>
    <row r="822" spans="1:7" ht="16.5">
      <c r="A822" s="175" t="s">
        <v>1836</v>
      </c>
      <c r="B822" s="175"/>
      <c r="C822" s="133" t="s">
        <v>1769</v>
      </c>
      <c r="D822" s="133" t="s">
        <v>1770</v>
      </c>
      <c r="E822" s="133" t="s">
        <v>1771</v>
      </c>
      <c r="F822" s="133" t="s">
        <v>1772</v>
      </c>
      <c r="G822" s="133" t="s">
        <v>1773</v>
      </c>
    </row>
    <row r="823" spans="1:7" ht="24.75">
      <c r="A823" s="134" t="s">
        <v>2028</v>
      </c>
      <c r="B823" s="135" t="s">
        <v>2029</v>
      </c>
      <c r="C823" s="134" t="s">
        <v>1761</v>
      </c>
      <c r="D823" s="134" t="s">
        <v>1839</v>
      </c>
      <c r="E823" s="136">
        <v>1.83E-2</v>
      </c>
      <c r="F823" s="137">
        <v>32.04</v>
      </c>
      <c r="G823" s="137">
        <v>0.57999999999999996</v>
      </c>
    </row>
    <row r="824" spans="1:7" ht="24.75">
      <c r="A824" s="134" t="s">
        <v>2030</v>
      </c>
      <c r="B824" s="135" t="s">
        <v>2031</v>
      </c>
      <c r="C824" s="134" t="s">
        <v>1761</v>
      </c>
      <c r="D824" s="134" t="s">
        <v>1842</v>
      </c>
      <c r="E824" s="136">
        <v>1.32E-2</v>
      </c>
      <c r="F824" s="137">
        <v>32.93</v>
      </c>
      <c r="G824" s="137">
        <v>0.43</v>
      </c>
    </row>
    <row r="825" spans="1:7">
      <c r="A825" s="138"/>
      <c r="B825" s="138"/>
      <c r="C825" s="138"/>
      <c r="D825" s="138"/>
      <c r="E825" s="176" t="s">
        <v>1843</v>
      </c>
      <c r="F825" s="176"/>
      <c r="G825" s="139">
        <v>1.01</v>
      </c>
    </row>
    <row r="826" spans="1:7" ht="16.5">
      <c r="A826" s="175" t="s">
        <v>1768</v>
      </c>
      <c r="B826" s="175"/>
      <c r="C826" s="133" t="s">
        <v>1769</v>
      </c>
      <c r="D826" s="133" t="s">
        <v>1770</v>
      </c>
      <c r="E826" s="133" t="s">
        <v>1771</v>
      </c>
      <c r="F826" s="133" t="s">
        <v>1772</v>
      </c>
      <c r="G826" s="133" t="s">
        <v>1773</v>
      </c>
    </row>
    <row r="827" spans="1:7" ht="16.5">
      <c r="A827" s="134" t="s">
        <v>2032</v>
      </c>
      <c r="B827" s="135" t="s">
        <v>2033</v>
      </c>
      <c r="C827" s="134" t="s">
        <v>1761</v>
      </c>
      <c r="D827" s="134" t="s">
        <v>1787</v>
      </c>
      <c r="E827" s="136">
        <v>1.05</v>
      </c>
      <c r="F827" s="137">
        <v>44.77</v>
      </c>
      <c r="G827" s="137">
        <v>47</v>
      </c>
    </row>
    <row r="828" spans="1:7">
      <c r="A828" s="134" t="s">
        <v>2034</v>
      </c>
      <c r="B828" s="135" t="s">
        <v>2035</v>
      </c>
      <c r="C828" s="134" t="s">
        <v>1761</v>
      </c>
      <c r="D828" s="134" t="s">
        <v>1784</v>
      </c>
      <c r="E828" s="136">
        <v>1.2999999999999999E-2</v>
      </c>
      <c r="F828" s="137">
        <v>20</v>
      </c>
      <c r="G828" s="137">
        <v>0.26</v>
      </c>
    </row>
    <row r="829" spans="1:7" ht="16.5">
      <c r="A829" s="134" t="s">
        <v>2036</v>
      </c>
      <c r="B829" s="135" t="s">
        <v>2037</v>
      </c>
      <c r="C829" s="134" t="s">
        <v>1761</v>
      </c>
      <c r="D829" s="134" t="s">
        <v>1784</v>
      </c>
      <c r="E829" s="136">
        <v>2.3999999999999998E-3</v>
      </c>
      <c r="F829" s="137">
        <v>74.06</v>
      </c>
      <c r="G829" s="137">
        <v>0.17</v>
      </c>
    </row>
    <row r="830" spans="1:7" ht="16.5">
      <c r="A830" s="134" t="s">
        <v>1931</v>
      </c>
      <c r="B830" s="135" t="s">
        <v>1932</v>
      </c>
      <c r="C830" s="134" t="s">
        <v>1761</v>
      </c>
      <c r="D830" s="134" t="s">
        <v>1933</v>
      </c>
      <c r="E830" s="136">
        <v>8.1000000000000003E-2</v>
      </c>
      <c r="F830" s="137">
        <v>28.92</v>
      </c>
      <c r="G830" s="137">
        <v>2.34</v>
      </c>
    </row>
    <row r="831" spans="1:7">
      <c r="A831" s="134" t="s">
        <v>2038</v>
      </c>
      <c r="B831" s="135" t="s">
        <v>2039</v>
      </c>
      <c r="C831" s="134" t="s">
        <v>1761</v>
      </c>
      <c r="D831" s="134" t="s">
        <v>1784</v>
      </c>
      <c r="E831" s="136">
        <v>0.09</v>
      </c>
      <c r="F831" s="137">
        <v>134.75</v>
      </c>
      <c r="G831" s="137">
        <v>12.12</v>
      </c>
    </row>
    <row r="832" spans="1:7">
      <c r="A832" s="138"/>
      <c r="B832" s="138"/>
      <c r="C832" s="138"/>
      <c r="D832" s="138"/>
      <c r="E832" s="176" t="s">
        <v>1792</v>
      </c>
      <c r="F832" s="176"/>
      <c r="G832" s="139">
        <v>61.89</v>
      </c>
    </row>
    <row r="833" spans="1:7" ht="16.5">
      <c r="A833" s="175" t="s">
        <v>1793</v>
      </c>
      <c r="B833" s="175"/>
      <c r="C833" s="133" t="s">
        <v>1769</v>
      </c>
      <c r="D833" s="133" t="s">
        <v>1770</v>
      </c>
      <c r="E833" s="133" t="s">
        <v>1771</v>
      </c>
      <c r="F833" s="133" t="s">
        <v>1772</v>
      </c>
      <c r="G833" s="133" t="s">
        <v>1773</v>
      </c>
    </row>
    <row r="834" spans="1:7">
      <c r="A834" s="134" t="s">
        <v>1801</v>
      </c>
      <c r="B834" s="135" t="s">
        <v>1848</v>
      </c>
      <c r="C834" s="134" t="s">
        <v>1761</v>
      </c>
      <c r="D834" s="134" t="s">
        <v>1796</v>
      </c>
      <c r="E834" s="136">
        <v>0.371</v>
      </c>
      <c r="F834" s="137">
        <v>25.19</v>
      </c>
      <c r="G834" s="137">
        <v>9.34</v>
      </c>
    </row>
    <row r="835" spans="1:7">
      <c r="A835" s="134" t="s">
        <v>2040</v>
      </c>
      <c r="B835" s="135" t="s">
        <v>2041</v>
      </c>
      <c r="C835" s="134" t="s">
        <v>1761</v>
      </c>
      <c r="D835" s="134" t="s">
        <v>1796</v>
      </c>
      <c r="E835" s="136">
        <v>0.27700000000000002</v>
      </c>
      <c r="F835" s="137">
        <v>33.590000000000003</v>
      </c>
      <c r="G835" s="137">
        <v>9.3000000000000007</v>
      </c>
    </row>
    <row r="836" spans="1:7">
      <c r="A836" s="138"/>
      <c r="B836" s="138"/>
      <c r="C836" s="138"/>
      <c r="D836" s="138"/>
      <c r="E836" s="176" t="s">
        <v>1803</v>
      </c>
      <c r="F836" s="176"/>
      <c r="G836" s="139">
        <v>18.64</v>
      </c>
    </row>
    <row r="837" spans="1:7">
      <c r="A837" s="138"/>
      <c r="B837" s="138"/>
      <c r="C837" s="138"/>
      <c r="D837" s="138"/>
      <c r="E837" s="177" t="s">
        <v>1807</v>
      </c>
      <c r="F837" s="177"/>
      <c r="G837" s="140">
        <v>81.540000000000006</v>
      </c>
    </row>
    <row r="838" spans="1:7">
      <c r="A838" s="138"/>
      <c r="B838" s="138"/>
      <c r="C838" s="138"/>
      <c r="D838" s="138"/>
      <c r="E838" s="178"/>
      <c r="F838" s="178"/>
      <c r="G838" s="178"/>
    </row>
    <row r="839" spans="1:7">
      <c r="A839" s="179" t="s">
        <v>2042</v>
      </c>
      <c r="B839" s="179"/>
      <c r="C839" s="179"/>
      <c r="D839" s="179"/>
      <c r="E839" s="179"/>
      <c r="F839" s="179"/>
      <c r="G839" s="179"/>
    </row>
    <row r="840" spans="1:7" ht="16.5">
      <c r="A840" s="175" t="s">
        <v>1836</v>
      </c>
      <c r="B840" s="175"/>
      <c r="C840" s="133" t="s">
        <v>1769</v>
      </c>
      <c r="D840" s="133" t="s">
        <v>1770</v>
      </c>
      <c r="E840" s="133" t="s">
        <v>1771</v>
      </c>
      <c r="F840" s="133" t="s">
        <v>1772</v>
      </c>
      <c r="G840" s="133" t="s">
        <v>1773</v>
      </c>
    </row>
    <row r="841" spans="1:7" ht="24.75">
      <c r="A841" s="134" t="s">
        <v>2028</v>
      </c>
      <c r="B841" s="135" t="s">
        <v>2029</v>
      </c>
      <c r="C841" s="134" t="s">
        <v>1761</v>
      </c>
      <c r="D841" s="134" t="s">
        <v>1839</v>
      </c>
      <c r="E841" s="136">
        <v>1.83E-2</v>
      </c>
      <c r="F841" s="137">
        <v>32.04</v>
      </c>
      <c r="G841" s="137">
        <v>0.57999999999999996</v>
      </c>
    </row>
    <row r="842" spans="1:7" ht="24.75">
      <c r="A842" s="134" t="s">
        <v>2030</v>
      </c>
      <c r="B842" s="135" t="s">
        <v>2031</v>
      </c>
      <c r="C842" s="134" t="s">
        <v>1761</v>
      </c>
      <c r="D842" s="134" t="s">
        <v>1842</v>
      </c>
      <c r="E842" s="136">
        <v>1.32E-2</v>
      </c>
      <c r="F842" s="137">
        <v>32.93</v>
      </c>
      <c r="G842" s="137">
        <v>0.43</v>
      </c>
    </row>
    <row r="843" spans="1:7">
      <c r="A843" s="138"/>
      <c r="B843" s="138"/>
      <c r="C843" s="138"/>
      <c r="D843" s="138"/>
      <c r="E843" s="176" t="s">
        <v>1843</v>
      </c>
      <c r="F843" s="176"/>
      <c r="G843" s="139">
        <v>1.01</v>
      </c>
    </row>
    <row r="844" spans="1:7" ht="16.5">
      <c r="A844" s="175" t="s">
        <v>1768</v>
      </c>
      <c r="B844" s="175"/>
      <c r="C844" s="133" t="s">
        <v>1769</v>
      </c>
      <c r="D844" s="133" t="s">
        <v>1770</v>
      </c>
      <c r="E844" s="133" t="s">
        <v>1771</v>
      </c>
      <c r="F844" s="133" t="s">
        <v>1772</v>
      </c>
      <c r="G844" s="133" t="s">
        <v>1773</v>
      </c>
    </row>
    <row r="845" spans="1:7" ht="16.5">
      <c r="A845" s="134" t="s">
        <v>2032</v>
      </c>
      <c r="B845" s="135" t="s">
        <v>2033</v>
      </c>
      <c r="C845" s="134" t="s">
        <v>1761</v>
      </c>
      <c r="D845" s="134" t="s">
        <v>1787</v>
      </c>
      <c r="E845" s="136">
        <v>1.05</v>
      </c>
      <c r="F845" s="137">
        <v>44.77</v>
      </c>
      <c r="G845" s="137">
        <v>47</v>
      </c>
    </row>
    <row r="846" spans="1:7">
      <c r="A846" s="134" t="s">
        <v>2034</v>
      </c>
      <c r="B846" s="135" t="s">
        <v>2035</v>
      </c>
      <c r="C846" s="134" t="s">
        <v>1761</v>
      </c>
      <c r="D846" s="134" t="s">
        <v>1784</v>
      </c>
      <c r="E846" s="136">
        <v>1.2999999999999999E-2</v>
      </c>
      <c r="F846" s="137">
        <v>20</v>
      </c>
      <c r="G846" s="137">
        <v>0.26</v>
      </c>
    </row>
    <row r="847" spans="1:7" ht="16.5">
      <c r="A847" s="134" t="s">
        <v>2036</v>
      </c>
      <c r="B847" s="135" t="s">
        <v>2037</v>
      </c>
      <c r="C847" s="134" t="s">
        <v>1761</v>
      </c>
      <c r="D847" s="134" t="s">
        <v>1784</v>
      </c>
      <c r="E847" s="136">
        <v>2.3999999999999998E-3</v>
      </c>
      <c r="F847" s="137">
        <v>74.06</v>
      </c>
      <c r="G847" s="137">
        <v>0.17</v>
      </c>
    </row>
    <row r="848" spans="1:7" ht="16.5">
      <c r="A848" s="134" t="s">
        <v>1931</v>
      </c>
      <c r="B848" s="135" t="s">
        <v>1932</v>
      </c>
      <c r="C848" s="134" t="s">
        <v>1761</v>
      </c>
      <c r="D848" s="134" t="s">
        <v>1933</v>
      </c>
      <c r="E848" s="136">
        <v>8.1000000000000003E-2</v>
      </c>
      <c r="F848" s="137">
        <v>28.92</v>
      </c>
      <c r="G848" s="137">
        <v>2.34</v>
      </c>
    </row>
    <row r="849" spans="1:7">
      <c r="A849" s="134" t="s">
        <v>2038</v>
      </c>
      <c r="B849" s="135" t="s">
        <v>2039</v>
      </c>
      <c r="C849" s="134" t="s">
        <v>1761</v>
      </c>
      <c r="D849" s="134" t="s">
        <v>1784</v>
      </c>
      <c r="E849" s="136">
        <v>0.09</v>
      </c>
      <c r="F849" s="137">
        <v>134.75</v>
      </c>
      <c r="G849" s="137">
        <v>12.12</v>
      </c>
    </row>
    <row r="850" spans="1:7">
      <c r="A850" s="138"/>
      <c r="B850" s="138"/>
      <c r="C850" s="138"/>
      <c r="D850" s="138"/>
      <c r="E850" s="176" t="s">
        <v>1792</v>
      </c>
      <c r="F850" s="176"/>
      <c r="G850" s="139">
        <v>61.89</v>
      </c>
    </row>
    <row r="851" spans="1:7" ht="16.5">
      <c r="A851" s="175" t="s">
        <v>1793</v>
      </c>
      <c r="B851" s="175"/>
      <c r="C851" s="133" t="s">
        <v>1769</v>
      </c>
      <c r="D851" s="133" t="s">
        <v>1770</v>
      </c>
      <c r="E851" s="133" t="s">
        <v>1771</v>
      </c>
      <c r="F851" s="133" t="s">
        <v>1772</v>
      </c>
      <c r="G851" s="133" t="s">
        <v>1773</v>
      </c>
    </row>
    <row r="852" spans="1:7">
      <c r="A852" s="134" t="s">
        <v>1801</v>
      </c>
      <c r="B852" s="135" t="s">
        <v>1848</v>
      </c>
      <c r="C852" s="134" t="s">
        <v>1761</v>
      </c>
      <c r="D852" s="134" t="s">
        <v>1796</v>
      </c>
      <c r="E852" s="136">
        <v>0.371</v>
      </c>
      <c r="F852" s="137">
        <v>25.19</v>
      </c>
      <c r="G852" s="137">
        <v>9.34</v>
      </c>
    </row>
    <row r="853" spans="1:7">
      <c r="A853" s="134" t="s">
        <v>2040</v>
      </c>
      <c r="B853" s="135" t="s">
        <v>2041</v>
      </c>
      <c r="C853" s="134" t="s">
        <v>1761</v>
      </c>
      <c r="D853" s="134" t="s">
        <v>1796</v>
      </c>
      <c r="E853" s="136">
        <v>0.27700000000000002</v>
      </c>
      <c r="F853" s="137">
        <v>33.590000000000003</v>
      </c>
      <c r="G853" s="137">
        <v>9.3000000000000007</v>
      </c>
    </row>
    <row r="854" spans="1:7">
      <c r="A854" s="138"/>
      <c r="B854" s="138"/>
      <c r="C854" s="138"/>
      <c r="D854" s="138"/>
      <c r="E854" s="176" t="s">
        <v>1803</v>
      </c>
      <c r="F854" s="176"/>
      <c r="G854" s="139">
        <v>18.64</v>
      </c>
    </row>
    <row r="855" spans="1:7">
      <c r="A855" s="138"/>
      <c r="B855" s="138"/>
      <c r="C855" s="138"/>
      <c r="D855" s="138"/>
      <c r="E855" s="177" t="s">
        <v>1807</v>
      </c>
      <c r="F855" s="177"/>
      <c r="G855" s="140">
        <v>81.540000000000006</v>
      </c>
    </row>
    <row r="856" spans="1:7">
      <c r="A856" s="138"/>
      <c r="B856" s="138"/>
      <c r="C856" s="138"/>
      <c r="D856" s="138"/>
      <c r="E856" s="178"/>
      <c r="F856" s="178"/>
      <c r="G856" s="178"/>
    </row>
    <row r="857" spans="1:7">
      <c r="A857" s="179" t="s">
        <v>2043</v>
      </c>
      <c r="B857" s="179"/>
      <c r="C857" s="179"/>
      <c r="D857" s="179"/>
      <c r="E857" s="179"/>
      <c r="F857" s="179"/>
      <c r="G857" s="179"/>
    </row>
    <row r="858" spans="1:7" ht="16.5">
      <c r="A858" s="175" t="s">
        <v>1836</v>
      </c>
      <c r="B858" s="175"/>
      <c r="C858" s="133" t="s">
        <v>1769</v>
      </c>
      <c r="D858" s="133" t="s">
        <v>1770</v>
      </c>
      <c r="E858" s="133" t="s">
        <v>1771</v>
      </c>
      <c r="F858" s="133" t="s">
        <v>1772</v>
      </c>
      <c r="G858" s="133" t="s">
        <v>1773</v>
      </c>
    </row>
    <row r="859" spans="1:7" ht="24.75">
      <c r="A859" s="134" t="s">
        <v>2028</v>
      </c>
      <c r="B859" s="135" t="s">
        <v>2029</v>
      </c>
      <c r="C859" s="134" t="s">
        <v>1761</v>
      </c>
      <c r="D859" s="134" t="s">
        <v>1839</v>
      </c>
      <c r="E859" s="136">
        <v>1.83E-2</v>
      </c>
      <c r="F859" s="137">
        <v>32.04</v>
      </c>
      <c r="G859" s="137">
        <v>0.57999999999999996</v>
      </c>
    </row>
    <row r="860" spans="1:7" ht="24.75">
      <c r="A860" s="134" t="s">
        <v>2030</v>
      </c>
      <c r="B860" s="135" t="s">
        <v>2031</v>
      </c>
      <c r="C860" s="134" t="s">
        <v>1761</v>
      </c>
      <c r="D860" s="134" t="s">
        <v>1842</v>
      </c>
      <c r="E860" s="136">
        <v>1.32E-2</v>
      </c>
      <c r="F860" s="137">
        <v>32.93</v>
      </c>
      <c r="G860" s="137">
        <v>0.43</v>
      </c>
    </row>
    <row r="861" spans="1:7">
      <c r="A861" s="138"/>
      <c r="B861" s="138"/>
      <c r="C861" s="138"/>
      <c r="D861" s="138"/>
      <c r="E861" s="176" t="s">
        <v>1843</v>
      </c>
      <c r="F861" s="176"/>
      <c r="G861" s="139">
        <v>1.01</v>
      </c>
    </row>
    <row r="862" spans="1:7" ht="16.5">
      <c r="A862" s="175" t="s">
        <v>1768</v>
      </c>
      <c r="B862" s="175"/>
      <c r="C862" s="133" t="s">
        <v>1769</v>
      </c>
      <c r="D862" s="133" t="s">
        <v>1770</v>
      </c>
      <c r="E862" s="133" t="s">
        <v>1771</v>
      </c>
      <c r="F862" s="133" t="s">
        <v>1772</v>
      </c>
      <c r="G862" s="133" t="s">
        <v>1773</v>
      </c>
    </row>
    <row r="863" spans="1:7" ht="16.5">
      <c r="A863" s="134" t="s">
        <v>2032</v>
      </c>
      <c r="B863" s="135" t="s">
        <v>2033</v>
      </c>
      <c r="C863" s="134" t="s">
        <v>1761</v>
      </c>
      <c r="D863" s="134" t="s">
        <v>1787</v>
      </c>
      <c r="E863" s="136">
        <v>1.05</v>
      </c>
      <c r="F863" s="137">
        <v>44.77</v>
      </c>
      <c r="G863" s="137">
        <v>47</v>
      </c>
    </row>
    <row r="864" spans="1:7">
      <c r="A864" s="134" t="s">
        <v>2034</v>
      </c>
      <c r="B864" s="135" t="s">
        <v>2035</v>
      </c>
      <c r="C864" s="134" t="s">
        <v>1761</v>
      </c>
      <c r="D864" s="134" t="s">
        <v>1784</v>
      </c>
      <c r="E864" s="136">
        <v>1.2999999999999999E-2</v>
      </c>
      <c r="F864" s="137">
        <v>20</v>
      </c>
      <c r="G864" s="137">
        <v>0.26</v>
      </c>
    </row>
    <row r="865" spans="1:7" ht="16.5">
      <c r="A865" s="134" t="s">
        <v>2036</v>
      </c>
      <c r="B865" s="135" t="s">
        <v>2037</v>
      </c>
      <c r="C865" s="134" t="s">
        <v>1761</v>
      </c>
      <c r="D865" s="134" t="s">
        <v>1784</v>
      </c>
      <c r="E865" s="136">
        <v>2.3999999999999998E-3</v>
      </c>
      <c r="F865" s="137">
        <v>74.06</v>
      </c>
      <c r="G865" s="137">
        <v>0.17</v>
      </c>
    </row>
    <row r="866" spans="1:7" ht="16.5">
      <c r="A866" s="134" t="s">
        <v>1931</v>
      </c>
      <c r="B866" s="135" t="s">
        <v>1932</v>
      </c>
      <c r="C866" s="134" t="s">
        <v>1761</v>
      </c>
      <c r="D866" s="134" t="s">
        <v>1933</v>
      </c>
      <c r="E866" s="136">
        <v>8.1000000000000003E-2</v>
      </c>
      <c r="F866" s="137">
        <v>28.92</v>
      </c>
      <c r="G866" s="137">
        <v>2.34</v>
      </c>
    </row>
    <row r="867" spans="1:7">
      <c r="A867" s="134" t="s">
        <v>2038</v>
      </c>
      <c r="B867" s="135" t="s">
        <v>2039</v>
      </c>
      <c r="C867" s="134" t="s">
        <v>1761</v>
      </c>
      <c r="D867" s="134" t="s">
        <v>1784</v>
      </c>
      <c r="E867" s="136">
        <v>0.09</v>
      </c>
      <c r="F867" s="137">
        <v>134.75</v>
      </c>
      <c r="G867" s="137">
        <v>12.12</v>
      </c>
    </row>
    <row r="868" spans="1:7">
      <c r="A868" s="138"/>
      <c r="B868" s="138"/>
      <c r="C868" s="138"/>
      <c r="D868" s="138"/>
      <c r="E868" s="176" t="s">
        <v>1792</v>
      </c>
      <c r="F868" s="176"/>
      <c r="G868" s="139">
        <v>61.89</v>
      </c>
    </row>
    <row r="869" spans="1:7" ht="16.5">
      <c r="A869" s="175" t="s">
        <v>1793</v>
      </c>
      <c r="B869" s="175"/>
      <c r="C869" s="133" t="s">
        <v>1769</v>
      </c>
      <c r="D869" s="133" t="s">
        <v>1770</v>
      </c>
      <c r="E869" s="133" t="s">
        <v>1771</v>
      </c>
      <c r="F869" s="133" t="s">
        <v>1772</v>
      </c>
      <c r="G869" s="133" t="s">
        <v>1773</v>
      </c>
    </row>
    <row r="870" spans="1:7">
      <c r="A870" s="134" t="s">
        <v>1801</v>
      </c>
      <c r="B870" s="135" t="s">
        <v>1848</v>
      </c>
      <c r="C870" s="134" t="s">
        <v>1761</v>
      </c>
      <c r="D870" s="134" t="s">
        <v>1796</v>
      </c>
      <c r="E870" s="136">
        <v>0.371</v>
      </c>
      <c r="F870" s="137">
        <v>25.19</v>
      </c>
      <c r="G870" s="137">
        <v>9.34</v>
      </c>
    </row>
    <row r="871" spans="1:7">
      <c r="A871" s="134" t="s">
        <v>2040</v>
      </c>
      <c r="B871" s="135" t="s">
        <v>2041</v>
      </c>
      <c r="C871" s="134" t="s">
        <v>1761</v>
      </c>
      <c r="D871" s="134" t="s">
        <v>1796</v>
      </c>
      <c r="E871" s="136">
        <v>0.27700000000000002</v>
      </c>
      <c r="F871" s="137">
        <v>33.590000000000003</v>
      </c>
      <c r="G871" s="137">
        <v>9.3000000000000007</v>
      </c>
    </row>
    <row r="872" spans="1:7">
      <c r="A872" s="138"/>
      <c r="B872" s="138"/>
      <c r="C872" s="138"/>
      <c r="D872" s="138"/>
      <c r="E872" s="176" t="s">
        <v>1803</v>
      </c>
      <c r="F872" s="176"/>
      <c r="G872" s="139">
        <v>18.64</v>
      </c>
    </row>
    <row r="873" spans="1:7">
      <c r="A873" s="138"/>
      <c r="B873" s="138"/>
      <c r="C873" s="138"/>
      <c r="D873" s="138"/>
      <c r="E873" s="177" t="s">
        <v>1807</v>
      </c>
      <c r="F873" s="177"/>
      <c r="G873" s="140">
        <v>81.540000000000006</v>
      </c>
    </row>
    <row r="874" spans="1:7">
      <c r="A874" s="138"/>
      <c r="B874" s="138"/>
      <c r="C874" s="138"/>
      <c r="D874" s="138"/>
      <c r="E874" s="178"/>
      <c r="F874" s="178"/>
      <c r="G874" s="178"/>
    </row>
    <row r="875" spans="1:7">
      <c r="A875" s="179" t="s">
        <v>2044</v>
      </c>
      <c r="B875" s="179"/>
      <c r="C875" s="179"/>
      <c r="D875" s="179"/>
      <c r="E875" s="179"/>
      <c r="F875" s="179"/>
      <c r="G875" s="179"/>
    </row>
    <row r="876" spans="1:7" ht="16.5">
      <c r="A876" s="175" t="s">
        <v>1836</v>
      </c>
      <c r="B876" s="175"/>
      <c r="C876" s="133" t="s">
        <v>1769</v>
      </c>
      <c r="D876" s="133" t="s">
        <v>1770</v>
      </c>
      <c r="E876" s="133" t="s">
        <v>1771</v>
      </c>
      <c r="F876" s="133" t="s">
        <v>1772</v>
      </c>
      <c r="G876" s="133" t="s">
        <v>1773</v>
      </c>
    </row>
    <row r="877" spans="1:7" ht="24.75">
      <c r="A877" s="134" t="s">
        <v>2028</v>
      </c>
      <c r="B877" s="135" t="s">
        <v>2029</v>
      </c>
      <c r="C877" s="134" t="s">
        <v>1761</v>
      </c>
      <c r="D877" s="134" t="s">
        <v>1839</v>
      </c>
      <c r="E877" s="136">
        <v>1.83E-2</v>
      </c>
      <c r="F877" s="137">
        <v>32.04</v>
      </c>
      <c r="G877" s="137">
        <v>0.57999999999999996</v>
      </c>
    </row>
    <row r="878" spans="1:7" ht="24.75">
      <c r="A878" s="134" t="s">
        <v>2030</v>
      </c>
      <c r="B878" s="135" t="s">
        <v>2031</v>
      </c>
      <c r="C878" s="134" t="s">
        <v>1761</v>
      </c>
      <c r="D878" s="134" t="s">
        <v>1842</v>
      </c>
      <c r="E878" s="136">
        <v>1.32E-2</v>
      </c>
      <c r="F878" s="137">
        <v>32.93</v>
      </c>
      <c r="G878" s="137">
        <v>0.43</v>
      </c>
    </row>
    <row r="879" spans="1:7">
      <c r="A879" s="138"/>
      <c r="B879" s="138"/>
      <c r="C879" s="138"/>
      <c r="D879" s="138"/>
      <c r="E879" s="176" t="s">
        <v>1843</v>
      </c>
      <c r="F879" s="176"/>
      <c r="G879" s="139">
        <v>1.01</v>
      </c>
    </row>
    <row r="880" spans="1:7" ht="16.5">
      <c r="A880" s="175" t="s">
        <v>1768</v>
      </c>
      <c r="B880" s="175"/>
      <c r="C880" s="133" t="s">
        <v>1769</v>
      </c>
      <c r="D880" s="133" t="s">
        <v>1770</v>
      </c>
      <c r="E880" s="133" t="s">
        <v>1771</v>
      </c>
      <c r="F880" s="133" t="s">
        <v>1772</v>
      </c>
      <c r="G880" s="133" t="s">
        <v>1773</v>
      </c>
    </row>
    <row r="881" spans="1:7" ht="16.5">
      <c r="A881" s="134" t="s">
        <v>2032</v>
      </c>
      <c r="B881" s="135" t="s">
        <v>2033</v>
      </c>
      <c r="C881" s="134" t="s">
        <v>1761</v>
      </c>
      <c r="D881" s="134" t="s">
        <v>1787</v>
      </c>
      <c r="E881" s="136">
        <v>1.05</v>
      </c>
      <c r="F881" s="137">
        <v>44.77</v>
      </c>
      <c r="G881" s="137">
        <v>47</v>
      </c>
    </row>
    <row r="882" spans="1:7">
      <c r="A882" s="134" t="s">
        <v>2034</v>
      </c>
      <c r="B882" s="135" t="s">
        <v>2035</v>
      </c>
      <c r="C882" s="134" t="s">
        <v>1761</v>
      </c>
      <c r="D882" s="134" t="s">
        <v>1784</v>
      </c>
      <c r="E882" s="136">
        <v>1.2999999999999999E-2</v>
      </c>
      <c r="F882" s="137">
        <v>20</v>
      </c>
      <c r="G882" s="137">
        <v>0.26</v>
      </c>
    </row>
    <row r="883" spans="1:7" ht="16.5">
      <c r="A883" s="134" t="s">
        <v>2036</v>
      </c>
      <c r="B883" s="135" t="s">
        <v>2037</v>
      </c>
      <c r="C883" s="134" t="s">
        <v>1761</v>
      </c>
      <c r="D883" s="134" t="s">
        <v>1784</v>
      </c>
      <c r="E883" s="136">
        <v>2.3999999999999998E-3</v>
      </c>
      <c r="F883" s="137">
        <v>74.06</v>
      </c>
      <c r="G883" s="137">
        <v>0.17</v>
      </c>
    </row>
    <row r="884" spans="1:7" ht="16.5">
      <c r="A884" s="134" t="s">
        <v>1931</v>
      </c>
      <c r="B884" s="135" t="s">
        <v>1932</v>
      </c>
      <c r="C884" s="134" t="s">
        <v>1761</v>
      </c>
      <c r="D884" s="134" t="s">
        <v>1933</v>
      </c>
      <c r="E884" s="136">
        <v>8.1000000000000003E-2</v>
      </c>
      <c r="F884" s="137">
        <v>28.92</v>
      </c>
      <c r="G884" s="137">
        <v>2.34</v>
      </c>
    </row>
    <row r="885" spans="1:7">
      <c r="A885" s="134" t="s">
        <v>2038</v>
      </c>
      <c r="B885" s="135" t="s">
        <v>2039</v>
      </c>
      <c r="C885" s="134" t="s">
        <v>1761</v>
      </c>
      <c r="D885" s="134" t="s">
        <v>1784</v>
      </c>
      <c r="E885" s="136">
        <v>0.09</v>
      </c>
      <c r="F885" s="137">
        <v>134.75</v>
      </c>
      <c r="G885" s="137">
        <v>12.12</v>
      </c>
    </row>
    <row r="886" spans="1:7">
      <c r="A886" s="138"/>
      <c r="B886" s="138"/>
      <c r="C886" s="138"/>
      <c r="D886" s="138"/>
      <c r="E886" s="176" t="s">
        <v>1792</v>
      </c>
      <c r="F886" s="176"/>
      <c r="G886" s="139">
        <v>61.89</v>
      </c>
    </row>
    <row r="887" spans="1:7" ht="16.5">
      <c r="A887" s="175" t="s">
        <v>1793</v>
      </c>
      <c r="B887" s="175"/>
      <c r="C887" s="133" t="s">
        <v>1769</v>
      </c>
      <c r="D887" s="133" t="s">
        <v>1770</v>
      </c>
      <c r="E887" s="133" t="s">
        <v>1771</v>
      </c>
      <c r="F887" s="133" t="s">
        <v>1772</v>
      </c>
      <c r="G887" s="133" t="s">
        <v>1773</v>
      </c>
    </row>
    <row r="888" spans="1:7">
      <c r="A888" s="134" t="s">
        <v>1801</v>
      </c>
      <c r="B888" s="135" t="s">
        <v>1848</v>
      </c>
      <c r="C888" s="134" t="s">
        <v>1761</v>
      </c>
      <c r="D888" s="134" t="s">
        <v>1796</v>
      </c>
      <c r="E888" s="136">
        <v>0.371</v>
      </c>
      <c r="F888" s="137">
        <v>25.19</v>
      </c>
      <c r="G888" s="137">
        <v>9.34</v>
      </c>
    </row>
    <row r="889" spans="1:7">
      <c r="A889" s="134" t="s">
        <v>2040</v>
      </c>
      <c r="B889" s="135" t="s">
        <v>2041</v>
      </c>
      <c r="C889" s="134" t="s">
        <v>1761</v>
      </c>
      <c r="D889" s="134" t="s">
        <v>1796</v>
      </c>
      <c r="E889" s="136">
        <v>0.27700000000000002</v>
      </c>
      <c r="F889" s="137">
        <v>33.590000000000003</v>
      </c>
      <c r="G889" s="137">
        <v>9.3000000000000007</v>
      </c>
    </row>
    <row r="890" spans="1:7">
      <c r="A890" s="138"/>
      <c r="B890" s="138"/>
      <c r="C890" s="138"/>
      <c r="D890" s="138"/>
      <c r="E890" s="176" t="s">
        <v>1803</v>
      </c>
      <c r="F890" s="176"/>
      <c r="G890" s="139">
        <v>18.64</v>
      </c>
    </row>
    <row r="891" spans="1:7">
      <c r="A891" s="138"/>
      <c r="B891" s="138"/>
      <c r="C891" s="138"/>
      <c r="D891" s="138"/>
      <c r="E891" s="177" t="s">
        <v>1807</v>
      </c>
      <c r="F891" s="177"/>
      <c r="G891" s="140">
        <v>81.540000000000006</v>
      </c>
    </row>
    <row r="892" spans="1:7">
      <c r="A892" s="138"/>
      <c r="B892" s="138"/>
      <c r="C892" s="138"/>
      <c r="D892" s="138"/>
      <c r="E892" s="178"/>
      <c r="F892" s="178"/>
      <c r="G892" s="178"/>
    </row>
    <row r="893" spans="1:7">
      <c r="A893" s="179" t="s">
        <v>2045</v>
      </c>
      <c r="B893" s="179"/>
      <c r="C893" s="179"/>
      <c r="D893" s="179"/>
      <c r="E893" s="179"/>
      <c r="F893" s="179"/>
      <c r="G893" s="179"/>
    </row>
    <row r="894" spans="1:7" ht="16.5">
      <c r="A894" s="175" t="s">
        <v>1836</v>
      </c>
      <c r="B894" s="175"/>
      <c r="C894" s="133" t="s">
        <v>1769</v>
      </c>
      <c r="D894" s="133" t="s">
        <v>1770</v>
      </c>
      <c r="E894" s="133" t="s">
        <v>1771</v>
      </c>
      <c r="F894" s="133" t="s">
        <v>1772</v>
      </c>
      <c r="G894" s="133" t="s">
        <v>1773</v>
      </c>
    </row>
    <row r="895" spans="1:7" ht="24.75">
      <c r="A895" s="134" t="s">
        <v>2028</v>
      </c>
      <c r="B895" s="135" t="s">
        <v>2029</v>
      </c>
      <c r="C895" s="134" t="s">
        <v>1761</v>
      </c>
      <c r="D895" s="134" t="s">
        <v>1839</v>
      </c>
      <c r="E895" s="136">
        <v>1.83E-2</v>
      </c>
      <c r="F895" s="137">
        <v>32.04</v>
      </c>
      <c r="G895" s="137">
        <v>0.57999999999999996</v>
      </c>
    </row>
    <row r="896" spans="1:7" ht="24.75">
      <c r="A896" s="134" t="s">
        <v>2030</v>
      </c>
      <c r="B896" s="135" t="s">
        <v>2031</v>
      </c>
      <c r="C896" s="134" t="s">
        <v>1761</v>
      </c>
      <c r="D896" s="134" t="s">
        <v>1842</v>
      </c>
      <c r="E896" s="136">
        <v>1.32E-2</v>
      </c>
      <c r="F896" s="137">
        <v>32.93</v>
      </c>
      <c r="G896" s="137">
        <v>0.43</v>
      </c>
    </row>
    <row r="897" spans="1:7">
      <c r="A897" s="138"/>
      <c r="B897" s="138"/>
      <c r="C897" s="138"/>
      <c r="D897" s="138"/>
      <c r="E897" s="176" t="s">
        <v>1843</v>
      </c>
      <c r="F897" s="176"/>
      <c r="G897" s="139">
        <v>1.01</v>
      </c>
    </row>
    <row r="898" spans="1:7" ht="16.5">
      <c r="A898" s="175" t="s">
        <v>1768</v>
      </c>
      <c r="B898" s="175"/>
      <c r="C898" s="133" t="s">
        <v>1769</v>
      </c>
      <c r="D898" s="133" t="s">
        <v>1770</v>
      </c>
      <c r="E898" s="133" t="s">
        <v>1771</v>
      </c>
      <c r="F898" s="133" t="s">
        <v>1772</v>
      </c>
      <c r="G898" s="133" t="s">
        <v>1773</v>
      </c>
    </row>
    <row r="899" spans="1:7" ht="16.5">
      <c r="A899" s="134" t="s">
        <v>2032</v>
      </c>
      <c r="B899" s="135" t="s">
        <v>2033</v>
      </c>
      <c r="C899" s="134" t="s">
        <v>1761</v>
      </c>
      <c r="D899" s="134" t="s">
        <v>1787</v>
      </c>
      <c r="E899" s="136">
        <v>1.05</v>
      </c>
      <c r="F899" s="137">
        <v>44.77</v>
      </c>
      <c r="G899" s="137">
        <v>47</v>
      </c>
    </row>
    <row r="900" spans="1:7">
      <c r="A900" s="134" t="s">
        <v>2034</v>
      </c>
      <c r="B900" s="135" t="s">
        <v>2035</v>
      </c>
      <c r="C900" s="134" t="s">
        <v>1761</v>
      </c>
      <c r="D900" s="134" t="s">
        <v>1784</v>
      </c>
      <c r="E900" s="136">
        <v>1.2999999999999999E-2</v>
      </c>
      <c r="F900" s="137">
        <v>20</v>
      </c>
      <c r="G900" s="137">
        <v>0.26</v>
      </c>
    </row>
    <row r="901" spans="1:7" ht="16.5">
      <c r="A901" s="134" t="s">
        <v>2036</v>
      </c>
      <c r="B901" s="135" t="s">
        <v>2037</v>
      </c>
      <c r="C901" s="134" t="s">
        <v>1761</v>
      </c>
      <c r="D901" s="134" t="s">
        <v>1784</v>
      </c>
      <c r="E901" s="136">
        <v>2.3999999999999998E-3</v>
      </c>
      <c r="F901" s="137">
        <v>74.06</v>
      </c>
      <c r="G901" s="137">
        <v>0.17</v>
      </c>
    </row>
    <row r="902" spans="1:7" ht="16.5">
      <c r="A902" s="134" t="s">
        <v>1931</v>
      </c>
      <c r="B902" s="135" t="s">
        <v>1932</v>
      </c>
      <c r="C902" s="134" t="s">
        <v>1761</v>
      </c>
      <c r="D902" s="134" t="s">
        <v>1933</v>
      </c>
      <c r="E902" s="136">
        <v>8.1000000000000003E-2</v>
      </c>
      <c r="F902" s="137">
        <v>28.92</v>
      </c>
      <c r="G902" s="137">
        <v>2.34</v>
      </c>
    </row>
    <row r="903" spans="1:7">
      <c r="A903" s="134" t="s">
        <v>2038</v>
      </c>
      <c r="B903" s="135" t="s">
        <v>2039</v>
      </c>
      <c r="C903" s="134" t="s">
        <v>1761</v>
      </c>
      <c r="D903" s="134" t="s">
        <v>1784</v>
      </c>
      <c r="E903" s="136">
        <v>0.09</v>
      </c>
      <c r="F903" s="137">
        <v>134.75</v>
      </c>
      <c r="G903" s="137">
        <v>12.12</v>
      </c>
    </row>
    <row r="904" spans="1:7">
      <c r="A904" s="138"/>
      <c r="B904" s="138"/>
      <c r="C904" s="138"/>
      <c r="D904" s="138"/>
      <c r="E904" s="176" t="s">
        <v>1792</v>
      </c>
      <c r="F904" s="176"/>
      <c r="G904" s="139">
        <v>61.89</v>
      </c>
    </row>
    <row r="905" spans="1:7" ht="16.5">
      <c r="A905" s="175" t="s">
        <v>1793</v>
      </c>
      <c r="B905" s="175"/>
      <c r="C905" s="133" t="s">
        <v>1769</v>
      </c>
      <c r="D905" s="133" t="s">
        <v>1770</v>
      </c>
      <c r="E905" s="133" t="s">
        <v>1771</v>
      </c>
      <c r="F905" s="133" t="s">
        <v>1772</v>
      </c>
      <c r="G905" s="133" t="s">
        <v>1773</v>
      </c>
    </row>
    <row r="906" spans="1:7">
      <c r="A906" s="134" t="s">
        <v>1801</v>
      </c>
      <c r="B906" s="135" t="s">
        <v>1848</v>
      </c>
      <c r="C906" s="134" t="s">
        <v>1761</v>
      </c>
      <c r="D906" s="134" t="s">
        <v>1796</v>
      </c>
      <c r="E906" s="136">
        <v>0.371</v>
      </c>
      <c r="F906" s="137">
        <v>25.19</v>
      </c>
      <c r="G906" s="137">
        <v>9.34</v>
      </c>
    </row>
    <row r="907" spans="1:7">
      <c r="A907" s="134" t="s">
        <v>2040</v>
      </c>
      <c r="B907" s="135" t="s">
        <v>2041</v>
      </c>
      <c r="C907" s="134" t="s">
        <v>1761</v>
      </c>
      <c r="D907" s="134" t="s">
        <v>1796</v>
      </c>
      <c r="E907" s="136">
        <v>0.27700000000000002</v>
      </c>
      <c r="F907" s="137">
        <v>33.590000000000003</v>
      </c>
      <c r="G907" s="137">
        <v>9.3000000000000007</v>
      </c>
    </row>
    <row r="908" spans="1:7">
      <c r="A908" s="138"/>
      <c r="B908" s="138"/>
      <c r="C908" s="138"/>
      <c r="D908" s="138"/>
      <c r="E908" s="176" t="s">
        <v>1803</v>
      </c>
      <c r="F908" s="176"/>
      <c r="G908" s="139">
        <v>18.64</v>
      </c>
    </row>
    <row r="909" spans="1:7">
      <c r="A909" s="138"/>
      <c r="B909" s="138"/>
      <c r="C909" s="138"/>
      <c r="D909" s="138"/>
      <c r="E909" s="177" t="s">
        <v>1807</v>
      </c>
      <c r="F909" s="177"/>
      <c r="G909" s="140">
        <v>81.540000000000006</v>
      </c>
    </row>
    <row r="910" spans="1:7">
      <c r="A910" s="138"/>
      <c r="B910" s="138"/>
      <c r="C910" s="138"/>
      <c r="D910" s="138"/>
      <c r="E910" s="178"/>
      <c r="F910" s="178"/>
      <c r="G910" s="178"/>
    </row>
    <row r="911" spans="1:7">
      <c r="A911" s="179" t="s">
        <v>2046</v>
      </c>
      <c r="B911" s="179"/>
      <c r="C911" s="179"/>
      <c r="D911" s="179"/>
      <c r="E911" s="179"/>
      <c r="F911" s="179"/>
      <c r="G911" s="179"/>
    </row>
    <row r="912" spans="1:7" ht="16.5">
      <c r="A912" s="175" t="s">
        <v>1836</v>
      </c>
      <c r="B912" s="175"/>
      <c r="C912" s="133" t="s">
        <v>1769</v>
      </c>
      <c r="D912" s="133" t="s">
        <v>1770</v>
      </c>
      <c r="E912" s="133" t="s">
        <v>1771</v>
      </c>
      <c r="F912" s="133" t="s">
        <v>1772</v>
      </c>
      <c r="G912" s="133" t="s">
        <v>1773</v>
      </c>
    </row>
    <row r="913" spans="1:7" ht="24.75">
      <c r="A913" s="134" t="s">
        <v>2028</v>
      </c>
      <c r="B913" s="135" t="s">
        <v>2029</v>
      </c>
      <c r="C913" s="134" t="s">
        <v>1761</v>
      </c>
      <c r="D913" s="134" t="s">
        <v>1839</v>
      </c>
      <c r="E913" s="136">
        <v>1.83E-2</v>
      </c>
      <c r="F913" s="137">
        <v>32.04</v>
      </c>
      <c r="G913" s="137">
        <v>0.57999999999999996</v>
      </c>
    </row>
    <row r="914" spans="1:7" ht="24.75">
      <c r="A914" s="134" t="s">
        <v>2030</v>
      </c>
      <c r="B914" s="135" t="s">
        <v>2031</v>
      </c>
      <c r="C914" s="134" t="s">
        <v>1761</v>
      </c>
      <c r="D914" s="134" t="s">
        <v>1842</v>
      </c>
      <c r="E914" s="136">
        <v>1.32E-2</v>
      </c>
      <c r="F914" s="137">
        <v>32.93</v>
      </c>
      <c r="G914" s="137">
        <v>0.43</v>
      </c>
    </row>
    <row r="915" spans="1:7">
      <c r="A915" s="138"/>
      <c r="B915" s="138"/>
      <c r="C915" s="138"/>
      <c r="D915" s="138"/>
      <c r="E915" s="176" t="s">
        <v>1843</v>
      </c>
      <c r="F915" s="176"/>
      <c r="G915" s="139">
        <v>1.01</v>
      </c>
    </row>
    <row r="916" spans="1:7" ht="16.5">
      <c r="A916" s="175" t="s">
        <v>1768</v>
      </c>
      <c r="B916" s="175"/>
      <c r="C916" s="133" t="s">
        <v>1769</v>
      </c>
      <c r="D916" s="133" t="s">
        <v>1770</v>
      </c>
      <c r="E916" s="133" t="s">
        <v>1771</v>
      </c>
      <c r="F916" s="133" t="s">
        <v>1772</v>
      </c>
      <c r="G916" s="133" t="s">
        <v>1773</v>
      </c>
    </row>
    <row r="917" spans="1:7" ht="16.5">
      <c r="A917" s="134" t="s">
        <v>2032</v>
      </c>
      <c r="B917" s="135" t="s">
        <v>2033</v>
      </c>
      <c r="C917" s="134" t="s">
        <v>1761</v>
      </c>
      <c r="D917" s="134" t="s">
        <v>1787</v>
      </c>
      <c r="E917" s="136">
        <v>1.05</v>
      </c>
      <c r="F917" s="137">
        <v>44.77</v>
      </c>
      <c r="G917" s="137">
        <v>47</v>
      </c>
    </row>
    <row r="918" spans="1:7">
      <c r="A918" s="134" t="s">
        <v>2034</v>
      </c>
      <c r="B918" s="135" t="s">
        <v>2035</v>
      </c>
      <c r="C918" s="134" t="s">
        <v>1761</v>
      </c>
      <c r="D918" s="134" t="s">
        <v>1784</v>
      </c>
      <c r="E918" s="136">
        <v>1.2999999999999999E-2</v>
      </c>
      <c r="F918" s="137">
        <v>20</v>
      </c>
      <c r="G918" s="137">
        <v>0.26</v>
      </c>
    </row>
    <row r="919" spans="1:7" ht="16.5">
      <c r="A919" s="134" t="s">
        <v>2036</v>
      </c>
      <c r="B919" s="135" t="s">
        <v>2037</v>
      </c>
      <c r="C919" s="134" t="s">
        <v>1761</v>
      </c>
      <c r="D919" s="134" t="s">
        <v>1784</v>
      </c>
      <c r="E919" s="136">
        <v>2.3999999999999998E-3</v>
      </c>
      <c r="F919" s="137">
        <v>74.06</v>
      </c>
      <c r="G919" s="137">
        <v>0.17</v>
      </c>
    </row>
    <row r="920" spans="1:7" ht="16.5">
      <c r="A920" s="134" t="s">
        <v>1931</v>
      </c>
      <c r="B920" s="135" t="s">
        <v>1932</v>
      </c>
      <c r="C920" s="134" t="s">
        <v>1761</v>
      </c>
      <c r="D920" s="134" t="s">
        <v>1933</v>
      </c>
      <c r="E920" s="136">
        <v>8.1000000000000003E-2</v>
      </c>
      <c r="F920" s="137">
        <v>28.92</v>
      </c>
      <c r="G920" s="137">
        <v>2.34</v>
      </c>
    </row>
    <row r="921" spans="1:7">
      <c r="A921" s="134" t="s">
        <v>2038</v>
      </c>
      <c r="B921" s="135" t="s">
        <v>2039</v>
      </c>
      <c r="C921" s="134" t="s">
        <v>1761</v>
      </c>
      <c r="D921" s="134" t="s">
        <v>1784</v>
      </c>
      <c r="E921" s="136">
        <v>0.09</v>
      </c>
      <c r="F921" s="137">
        <v>134.75</v>
      </c>
      <c r="G921" s="137">
        <v>12.12</v>
      </c>
    </row>
    <row r="922" spans="1:7">
      <c r="A922" s="138"/>
      <c r="B922" s="138"/>
      <c r="C922" s="138"/>
      <c r="D922" s="138"/>
      <c r="E922" s="176" t="s">
        <v>1792</v>
      </c>
      <c r="F922" s="176"/>
      <c r="G922" s="139">
        <v>61.89</v>
      </c>
    </row>
    <row r="923" spans="1:7" ht="16.5">
      <c r="A923" s="175" t="s">
        <v>1793</v>
      </c>
      <c r="B923" s="175"/>
      <c r="C923" s="133" t="s">
        <v>1769</v>
      </c>
      <c r="D923" s="133" t="s">
        <v>1770</v>
      </c>
      <c r="E923" s="133" t="s">
        <v>1771</v>
      </c>
      <c r="F923" s="133" t="s">
        <v>1772</v>
      </c>
      <c r="G923" s="133" t="s">
        <v>1773</v>
      </c>
    </row>
    <row r="924" spans="1:7">
      <c r="A924" s="134" t="s">
        <v>1801</v>
      </c>
      <c r="B924" s="135" t="s">
        <v>1848</v>
      </c>
      <c r="C924" s="134" t="s">
        <v>1761</v>
      </c>
      <c r="D924" s="134" t="s">
        <v>1796</v>
      </c>
      <c r="E924" s="136">
        <v>0.371</v>
      </c>
      <c r="F924" s="137">
        <v>25.19</v>
      </c>
      <c r="G924" s="137">
        <v>9.34</v>
      </c>
    </row>
    <row r="925" spans="1:7">
      <c r="A925" s="134" t="s">
        <v>2040</v>
      </c>
      <c r="B925" s="135" t="s">
        <v>2041</v>
      </c>
      <c r="C925" s="134" t="s">
        <v>1761</v>
      </c>
      <c r="D925" s="134" t="s">
        <v>1796</v>
      </c>
      <c r="E925" s="136">
        <v>0.27700000000000002</v>
      </c>
      <c r="F925" s="137">
        <v>33.590000000000003</v>
      </c>
      <c r="G925" s="137">
        <v>9.3000000000000007</v>
      </c>
    </row>
    <row r="926" spans="1:7">
      <c r="A926" s="138"/>
      <c r="B926" s="138"/>
      <c r="C926" s="138"/>
      <c r="D926" s="138"/>
      <c r="E926" s="176" t="s">
        <v>1803</v>
      </c>
      <c r="F926" s="176"/>
      <c r="G926" s="139">
        <v>18.64</v>
      </c>
    </row>
    <row r="927" spans="1:7">
      <c r="A927" s="138"/>
      <c r="B927" s="138"/>
      <c r="C927" s="138"/>
      <c r="D927" s="138"/>
      <c r="E927" s="177" t="s">
        <v>1807</v>
      </c>
      <c r="F927" s="177"/>
      <c r="G927" s="140">
        <v>81.540000000000006</v>
      </c>
    </row>
    <row r="928" spans="1:7">
      <c r="A928" s="138"/>
      <c r="B928" s="138"/>
      <c r="C928" s="138"/>
      <c r="D928" s="138"/>
      <c r="E928" s="178"/>
      <c r="F928" s="178"/>
      <c r="G928" s="178"/>
    </row>
    <row r="929" spans="1:7">
      <c r="A929" s="179" t="s">
        <v>2047</v>
      </c>
      <c r="B929" s="179"/>
      <c r="C929" s="179"/>
      <c r="D929" s="179"/>
      <c r="E929" s="179"/>
      <c r="F929" s="179"/>
      <c r="G929" s="179"/>
    </row>
    <row r="930" spans="1:7" ht="16.5">
      <c r="A930" s="175" t="s">
        <v>1836</v>
      </c>
      <c r="B930" s="175"/>
      <c r="C930" s="133" t="s">
        <v>1769</v>
      </c>
      <c r="D930" s="133" t="s">
        <v>1770</v>
      </c>
      <c r="E930" s="133" t="s">
        <v>1771</v>
      </c>
      <c r="F930" s="133" t="s">
        <v>1772</v>
      </c>
      <c r="G930" s="133" t="s">
        <v>1773</v>
      </c>
    </row>
    <row r="931" spans="1:7" ht="24.75">
      <c r="A931" s="134" t="s">
        <v>2028</v>
      </c>
      <c r="B931" s="135" t="s">
        <v>2029</v>
      </c>
      <c r="C931" s="134" t="s">
        <v>1761</v>
      </c>
      <c r="D931" s="134" t="s">
        <v>1839</v>
      </c>
      <c r="E931" s="136">
        <v>2.7000000000000001E-3</v>
      </c>
      <c r="F931" s="137">
        <v>32.04</v>
      </c>
      <c r="G931" s="137">
        <v>0.08</v>
      </c>
    </row>
    <row r="932" spans="1:7" ht="24.75">
      <c r="A932" s="134" t="s">
        <v>2030</v>
      </c>
      <c r="B932" s="135" t="s">
        <v>2031</v>
      </c>
      <c r="C932" s="134" t="s">
        <v>1761</v>
      </c>
      <c r="D932" s="134" t="s">
        <v>1842</v>
      </c>
      <c r="E932" s="136">
        <v>2E-3</v>
      </c>
      <c r="F932" s="137">
        <v>32.93</v>
      </c>
      <c r="G932" s="137">
        <v>0.06</v>
      </c>
    </row>
    <row r="933" spans="1:7">
      <c r="A933" s="138"/>
      <c r="B933" s="138"/>
      <c r="C933" s="138"/>
      <c r="D933" s="138"/>
      <c r="E933" s="176" t="s">
        <v>1843</v>
      </c>
      <c r="F933" s="176"/>
      <c r="G933" s="139">
        <v>0.14000000000000001</v>
      </c>
    </row>
    <row r="934" spans="1:7" ht="16.5">
      <c r="A934" s="175" t="s">
        <v>1768</v>
      </c>
      <c r="B934" s="175"/>
      <c r="C934" s="133" t="s">
        <v>1769</v>
      </c>
      <c r="D934" s="133" t="s">
        <v>1770</v>
      </c>
      <c r="E934" s="133" t="s">
        <v>1771</v>
      </c>
      <c r="F934" s="133" t="s">
        <v>1772</v>
      </c>
      <c r="G934" s="133" t="s">
        <v>1773</v>
      </c>
    </row>
    <row r="935" spans="1:7" ht="24.75">
      <c r="A935" s="134" t="s">
        <v>2048</v>
      </c>
      <c r="B935" s="135" t="s">
        <v>2049</v>
      </c>
      <c r="C935" s="134" t="s">
        <v>2003</v>
      </c>
      <c r="D935" s="134" t="s">
        <v>1787</v>
      </c>
      <c r="E935" s="136">
        <v>2</v>
      </c>
      <c r="F935" s="137">
        <v>53.27</v>
      </c>
      <c r="G935" s="137">
        <v>106.54</v>
      </c>
    </row>
    <row r="936" spans="1:7" ht="24.75">
      <c r="A936" s="134" t="s">
        <v>2050</v>
      </c>
      <c r="B936" s="135" t="s">
        <v>2051</v>
      </c>
      <c r="C936" s="134" t="s">
        <v>1761</v>
      </c>
      <c r="D936" s="134" t="s">
        <v>2052</v>
      </c>
      <c r="E936" s="136">
        <v>6</v>
      </c>
      <c r="F936" s="137">
        <v>2.11</v>
      </c>
      <c r="G936" s="137">
        <v>12.66</v>
      </c>
    </row>
    <row r="937" spans="1:7">
      <c r="A937" s="138"/>
      <c r="B937" s="138"/>
      <c r="C937" s="138"/>
      <c r="D937" s="138"/>
      <c r="E937" s="176" t="s">
        <v>1792</v>
      </c>
      <c r="F937" s="176"/>
      <c r="G937" s="139">
        <v>119.2</v>
      </c>
    </row>
    <row r="938" spans="1:7" ht="16.5">
      <c r="A938" s="175" t="s">
        <v>1793</v>
      </c>
      <c r="B938" s="175"/>
      <c r="C938" s="133" t="s">
        <v>1769</v>
      </c>
      <c r="D938" s="133" t="s">
        <v>1770</v>
      </c>
      <c r="E938" s="133" t="s">
        <v>1771</v>
      </c>
      <c r="F938" s="133" t="s">
        <v>1772</v>
      </c>
      <c r="G938" s="133" t="s">
        <v>1773</v>
      </c>
    </row>
    <row r="939" spans="1:7">
      <c r="A939" s="134" t="s">
        <v>1801</v>
      </c>
      <c r="B939" s="135" t="s">
        <v>1848</v>
      </c>
      <c r="C939" s="134" t="s">
        <v>1761</v>
      </c>
      <c r="D939" s="134" t="s">
        <v>1796</v>
      </c>
      <c r="E939" s="136">
        <v>0.1</v>
      </c>
      <c r="F939" s="137">
        <v>25.19</v>
      </c>
      <c r="G939" s="137">
        <v>2.5099999999999998</v>
      </c>
    </row>
    <row r="940" spans="1:7">
      <c r="A940" s="134" t="s">
        <v>2040</v>
      </c>
      <c r="B940" s="135" t="s">
        <v>2041</v>
      </c>
      <c r="C940" s="134" t="s">
        <v>1761</v>
      </c>
      <c r="D940" s="134" t="s">
        <v>1796</v>
      </c>
      <c r="E940" s="136">
        <v>0.1</v>
      </c>
      <c r="F940" s="137">
        <v>33.590000000000003</v>
      </c>
      <c r="G940" s="137">
        <v>3.35</v>
      </c>
    </row>
    <row r="941" spans="1:7">
      <c r="A941" s="138"/>
      <c r="B941" s="138"/>
      <c r="C941" s="138"/>
      <c r="D941" s="138"/>
      <c r="E941" s="176" t="s">
        <v>1803</v>
      </c>
      <c r="F941" s="176"/>
      <c r="G941" s="139">
        <v>5.86</v>
      </c>
    </row>
    <row r="942" spans="1:7">
      <c r="A942" s="138"/>
      <c r="B942" s="138"/>
      <c r="C942" s="138"/>
      <c r="D942" s="138"/>
      <c r="E942" s="177" t="s">
        <v>1807</v>
      </c>
      <c r="F942" s="177"/>
      <c r="G942" s="140">
        <v>125.2</v>
      </c>
    </row>
    <row r="943" spans="1:7">
      <c r="A943" s="138"/>
      <c r="B943" s="138"/>
      <c r="C943" s="138"/>
      <c r="D943" s="138"/>
      <c r="E943" s="178"/>
      <c r="F943" s="178"/>
      <c r="G943" s="178"/>
    </row>
    <row r="944" spans="1:7">
      <c r="A944" s="179" t="s">
        <v>2053</v>
      </c>
      <c r="B944" s="179"/>
      <c r="C944" s="179"/>
      <c r="D944" s="179"/>
      <c r="E944" s="179"/>
      <c r="F944" s="179"/>
      <c r="G944" s="179"/>
    </row>
    <row r="945" spans="1:7" ht="16.5">
      <c r="A945" s="175" t="s">
        <v>1836</v>
      </c>
      <c r="B945" s="175"/>
      <c r="C945" s="133" t="s">
        <v>1769</v>
      </c>
      <c r="D945" s="133" t="s">
        <v>1770</v>
      </c>
      <c r="E945" s="133" t="s">
        <v>1771</v>
      </c>
      <c r="F945" s="133" t="s">
        <v>1772</v>
      </c>
      <c r="G945" s="133" t="s">
        <v>1773</v>
      </c>
    </row>
    <row r="946" spans="1:7" ht="24.75">
      <c r="A946" s="134" t="s">
        <v>2028</v>
      </c>
      <c r="B946" s="135" t="s">
        <v>2029</v>
      </c>
      <c r="C946" s="134" t="s">
        <v>1761</v>
      </c>
      <c r="D946" s="134" t="s">
        <v>1839</v>
      </c>
      <c r="E946" s="136">
        <v>1.83E-2</v>
      </c>
      <c r="F946" s="137">
        <v>32.04</v>
      </c>
      <c r="G946" s="137">
        <v>0.57999999999999996</v>
      </c>
    </row>
    <row r="947" spans="1:7" ht="24.75">
      <c r="A947" s="134" t="s">
        <v>2030</v>
      </c>
      <c r="B947" s="135" t="s">
        <v>2031</v>
      </c>
      <c r="C947" s="134" t="s">
        <v>1761</v>
      </c>
      <c r="D947" s="134" t="s">
        <v>1842</v>
      </c>
      <c r="E947" s="136">
        <v>1.32E-2</v>
      </c>
      <c r="F947" s="137">
        <v>32.93</v>
      </c>
      <c r="G947" s="137">
        <v>0.43</v>
      </c>
    </row>
    <row r="948" spans="1:7">
      <c r="A948" s="138"/>
      <c r="B948" s="138"/>
      <c r="C948" s="138"/>
      <c r="D948" s="138"/>
      <c r="E948" s="176" t="s">
        <v>1843</v>
      </c>
      <c r="F948" s="176"/>
      <c r="G948" s="139">
        <v>1.01</v>
      </c>
    </row>
    <row r="949" spans="1:7" ht="16.5">
      <c r="A949" s="175" t="s">
        <v>1768</v>
      </c>
      <c r="B949" s="175"/>
      <c r="C949" s="133" t="s">
        <v>1769</v>
      </c>
      <c r="D949" s="133" t="s">
        <v>1770</v>
      </c>
      <c r="E949" s="133" t="s">
        <v>1771</v>
      </c>
      <c r="F949" s="133" t="s">
        <v>1772</v>
      </c>
      <c r="G949" s="133" t="s">
        <v>1773</v>
      </c>
    </row>
    <row r="950" spans="1:7">
      <c r="A950" s="134" t="s">
        <v>2034</v>
      </c>
      <c r="B950" s="135" t="s">
        <v>2035</v>
      </c>
      <c r="C950" s="134" t="s">
        <v>1761</v>
      </c>
      <c r="D950" s="134" t="s">
        <v>1784</v>
      </c>
      <c r="E950" s="136">
        <v>6.0000000000000001E-3</v>
      </c>
      <c r="F950" s="137">
        <v>20</v>
      </c>
      <c r="G950" s="137">
        <v>0.12</v>
      </c>
    </row>
    <row r="951" spans="1:7" ht="16.5">
      <c r="A951" s="134" t="s">
        <v>2036</v>
      </c>
      <c r="B951" s="135" t="s">
        <v>2037</v>
      </c>
      <c r="C951" s="134" t="s">
        <v>1761</v>
      </c>
      <c r="D951" s="134" t="s">
        <v>1784</v>
      </c>
      <c r="E951" s="136">
        <v>1.1999999999999999E-3</v>
      </c>
      <c r="F951" s="137">
        <v>74.06</v>
      </c>
      <c r="G951" s="137">
        <v>0.08</v>
      </c>
    </row>
    <row r="952" spans="1:7" ht="16.5">
      <c r="A952" s="134" t="s">
        <v>2054</v>
      </c>
      <c r="B952" s="135" t="s">
        <v>2055</v>
      </c>
      <c r="C952" s="134" t="s">
        <v>1761</v>
      </c>
      <c r="D952" s="134" t="s">
        <v>1787</v>
      </c>
      <c r="E952" s="136">
        <v>1.05</v>
      </c>
      <c r="F952" s="137">
        <v>24.85</v>
      </c>
      <c r="G952" s="137">
        <v>26.09</v>
      </c>
    </row>
    <row r="953" spans="1:7" ht="16.5">
      <c r="A953" s="134" t="s">
        <v>1931</v>
      </c>
      <c r="B953" s="135" t="s">
        <v>1932</v>
      </c>
      <c r="C953" s="134" t="s">
        <v>1761</v>
      </c>
      <c r="D953" s="134" t="s">
        <v>1933</v>
      </c>
      <c r="E953" s="136">
        <v>0.19800000000000001</v>
      </c>
      <c r="F953" s="137">
        <v>28.92</v>
      </c>
      <c r="G953" s="137">
        <v>5.72</v>
      </c>
    </row>
    <row r="954" spans="1:7">
      <c r="A954" s="134" t="s">
        <v>2038</v>
      </c>
      <c r="B954" s="135" t="s">
        <v>2039</v>
      </c>
      <c r="C954" s="134" t="s">
        <v>1761</v>
      </c>
      <c r="D954" s="134" t="s">
        <v>1784</v>
      </c>
      <c r="E954" s="136">
        <v>4.4999999999999998E-2</v>
      </c>
      <c r="F954" s="137">
        <v>134.75</v>
      </c>
      <c r="G954" s="137">
        <v>6.06</v>
      </c>
    </row>
    <row r="955" spans="1:7">
      <c r="A955" s="138"/>
      <c r="B955" s="138"/>
      <c r="C955" s="138"/>
      <c r="D955" s="138"/>
      <c r="E955" s="176" t="s">
        <v>1792</v>
      </c>
      <c r="F955" s="176"/>
      <c r="G955" s="139">
        <v>38.07</v>
      </c>
    </row>
    <row r="956" spans="1:7" ht="16.5">
      <c r="A956" s="175" t="s">
        <v>1793</v>
      </c>
      <c r="B956" s="175"/>
      <c r="C956" s="133" t="s">
        <v>1769</v>
      </c>
      <c r="D956" s="133" t="s">
        <v>1770</v>
      </c>
      <c r="E956" s="133" t="s">
        <v>1771</v>
      </c>
      <c r="F956" s="133" t="s">
        <v>1772</v>
      </c>
      <c r="G956" s="133" t="s">
        <v>1773</v>
      </c>
    </row>
    <row r="957" spans="1:7">
      <c r="A957" s="134" t="s">
        <v>1801</v>
      </c>
      <c r="B957" s="135" t="s">
        <v>1848</v>
      </c>
      <c r="C957" s="134" t="s">
        <v>1761</v>
      </c>
      <c r="D957" s="134" t="s">
        <v>1796</v>
      </c>
      <c r="E957" s="136">
        <v>0.20699999999999999</v>
      </c>
      <c r="F957" s="137">
        <v>25.19</v>
      </c>
      <c r="G957" s="137">
        <v>5.21</v>
      </c>
    </row>
    <row r="958" spans="1:7">
      <c r="A958" s="134" t="s">
        <v>2040</v>
      </c>
      <c r="B958" s="135" t="s">
        <v>2041</v>
      </c>
      <c r="C958" s="134" t="s">
        <v>1761</v>
      </c>
      <c r="D958" s="134" t="s">
        <v>1796</v>
      </c>
      <c r="E958" s="136">
        <v>0.112</v>
      </c>
      <c r="F958" s="137">
        <v>33.590000000000003</v>
      </c>
      <c r="G958" s="137">
        <v>3.76</v>
      </c>
    </row>
    <row r="959" spans="1:7">
      <c r="A959" s="138"/>
      <c r="B959" s="138"/>
      <c r="C959" s="138"/>
      <c r="D959" s="138"/>
      <c r="E959" s="176" t="s">
        <v>1803</v>
      </c>
      <c r="F959" s="176"/>
      <c r="G959" s="139">
        <v>8.9700000000000006</v>
      </c>
    </row>
    <row r="960" spans="1:7">
      <c r="A960" s="138"/>
      <c r="B960" s="138"/>
      <c r="C960" s="138"/>
      <c r="D960" s="138"/>
      <c r="E960" s="177" t="s">
        <v>1807</v>
      </c>
      <c r="F960" s="177"/>
      <c r="G960" s="140">
        <v>48.05</v>
      </c>
    </row>
    <row r="961" spans="1:7">
      <c r="A961" s="138"/>
      <c r="B961" s="138"/>
      <c r="C961" s="138"/>
      <c r="D961" s="138"/>
      <c r="E961" s="178"/>
      <c r="F961" s="178"/>
      <c r="G961" s="178"/>
    </row>
    <row r="962" spans="1:7">
      <c r="A962" s="179" t="s">
        <v>2056</v>
      </c>
      <c r="B962" s="179"/>
      <c r="C962" s="179"/>
      <c r="D962" s="179"/>
      <c r="E962" s="179"/>
      <c r="F962" s="179"/>
      <c r="G962" s="179"/>
    </row>
    <row r="963" spans="1:7" ht="16.5">
      <c r="A963" s="175" t="s">
        <v>1836</v>
      </c>
      <c r="B963" s="175"/>
      <c r="C963" s="133" t="s">
        <v>1769</v>
      </c>
      <c r="D963" s="133" t="s">
        <v>1770</v>
      </c>
      <c r="E963" s="133" t="s">
        <v>1771</v>
      </c>
      <c r="F963" s="133" t="s">
        <v>1772</v>
      </c>
      <c r="G963" s="133" t="s">
        <v>1773</v>
      </c>
    </row>
    <row r="964" spans="1:7" ht="24.75">
      <c r="A964" s="134" t="s">
        <v>2028</v>
      </c>
      <c r="B964" s="135" t="s">
        <v>2029</v>
      </c>
      <c r="C964" s="134" t="s">
        <v>1761</v>
      </c>
      <c r="D964" s="134" t="s">
        <v>1839</v>
      </c>
      <c r="E964" s="136">
        <v>1.83E-2</v>
      </c>
      <c r="F964" s="137">
        <v>32.04</v>
      </c>
      <c r="G964" s="137">
        <v>0.57999999999999996</v>
      </c>
    </row>
    <row r="965" spans="1:7" ht="24.75">
      <c r="A965" s="134" t="s">
        <v>2030</v>
      </c>
      <c r="B965" s="135" t="s">
        <v>2031</v>
      </c>
      <c r="C965" s="134" t="s">
        <v>1761</v>
      </c>
      <c r="D965" s="134" t="s">
        <v>1842</v>
      </c>
      <c r="E965" s="136">
        <v>1.32E-2</v>
      </c>
      <c r="F965" s="137">
        <v>32.93</v>
      </c>
      <c r="G965" s="137">
        <v>0.43</v>
      </c>
    </row>
    <row r="966" spans="1:7">
      <c r="A966" s="138"/>
      <c r="B966" s="138"/>
      <c r="C966" s="138"/>
      <c r="D966" s="138"/>
      <c r="E966" s="176" t="s">
        <v>1843</v>
      </c>
      <c r="F966" s="176"/>
      <c r="G966" s="139">
        <v>1.01</v>
      </c>
    </row>
    <row r="967" spans="1:7" ht="16.5">
      <c r="A967" s="175" t="s">
        <v>1768</v>
      </c>
      <c r="B967" s="175"/>
      <c r="C967" s="133" t="s">
        <v>1769</v>
      </c>
      <c r="D967" s="133" t="s">
        <v>1770</v>
      </c>
      <c r="E967" s="133" t="s">
        <v>1771</v>
      </c>
      <c r="F967" s="133" t="s">
        <v>1772</v>
      </c>
      <c r="G967" s="133" t="s">
        <v>1773</v>
      </c>
    </row>
    <row r="968" spans="1:7">
      <c r="A968" s="134" t="s">
        <v>2034</v>
      </c>
      <c r="B968" s="135" t="s">
        <v>2035</v>
      </c>
      <c r="C968" s="134" t="s">
        <v>1761</v>
      </c>
      <c r="D968" s="134" t="s">
        <v>1784</v>
      </c>
      <c r="E968" s="136">
        <v>6.0000000000000001E-3</v>
      </c>
      <c r="F968" s="137">
        <v>20</v>
      </c>
      <c r="G968" s="137">
        <v>0.12</v>
      </c>
    </row>
    <row r="969" spans="1:7" ht="16.5">
      <c r="A969" s="134" t="s">
        <v>2036</v>
      </c>
      <c r="B969" s="135" t="s">
        <v>2037</v>
      </c>
      <c r="C969" s="134" t="s">
        <v>1761</v>
      </c>
      <c r="D969" s="134" t="s">
        <v>1784</v>
      </c>
      <c r="E969" s="136">
        <v>1.1999999999999999E-3</v>
      </c>
      <c r="F969" s="137">
        <v>74.06</v>
      </c>
      <c r="G969" s="137">
        <v>0.08</v>
      </c>
    </row>
    <row r="970" spans="1:7" ht="16.5">
      <c r="A970" s="134" t="s">
        <v>2054</v>
      </c>
      <c r="B970" s="135" t="s">
        <v>2055</v>
      </c>
      <c r="C970" s="134" t="s">
        <v>1761</v>
      </c>
      <c r="D970" s="134" t="s">
        <v>1787</v>
      </c>
      <c r="E970" s="136">
        <v>1.05</v>
      </c>
      <c r="F970" s="137">
        <v>24.85</v>
      </c>
      <c r="G970" s="137">
        <v>26.09</v>
      </c>
    </row>
    <row r="971" spans="1:7" ht="16.5">
      <c r="A971" s="134" t="s">
        <v>1931</v>
      </c>
      <c r="B971" s="135" t="s">
        <v>1932</v>
      </c>
      <c r="C971" s="134" t="s">
        <v>1761</v>
      </c>
      <c r="D971" s="134" t="s">
        <v>1933</v>
      </c>
      <c r="E971" s="136">
        <v>0.19800000000000001</v>
      </c>
      <c r="F971" s="137">
        <v>28.92</v>
      </c>
      <c r="G971" s="137">
        <v>5.72</v>
      </c>
    </row>
    <row r="972" spans="1:7">
      <c r="A972" s="134" t="s">
        <v>2038</v>
      </c>
      <c r="B972" s="135" t="s">
        <v>2039</v>
      </c>
      <c r="C972" s="134" t="s">
        <v>1761</v>
      </c>
      <c r="D972" s="134" t="s">
        <v>1784</v>
      </c>
      <c r="E972" s="136">
        <v>4.4999999999999998E-2</v>
      </c>
      <c r="F972" s="137">
        <v>134.75</v>
      </c>
      <c r="G972" s="137">
        <v>6.06</v>
      </c>
    </row>
    <row r="973" spans="1:7">
      <c r="A973" s="138"/>
      <c r="B973" s="138"/>
      <c r="C973" s="138"/>
      <c r="D973" s="138"/>
      <c r="E973" s="176" t="s">
        <v>1792</v>
      </c>
      <c r="F973" s="176"/>
      <c r="G973" s="139">
        <v>38.07</v>
      </c>
    </row>
    <row r="974" spans="1:7" ht="16.5">
      <c r="A974" s="175" t="s">
        <v>1793</v>
      </c>
      <c r="B974" s="175"/>
      <c r="C974" s="133" t="s">
        <v>1769</v>
      </c>
      <c r="D974" s="133" t="s">
        <v>1770</v>
      </c>
      <c r="E974" s="133" t="s">
        <v>1771</v>
      </c>
      <c r="F974" s="133" t="s">
        <v>1772</v>
      </c>
      <c r="G974" s="133" t="s">
        <v>1773</v>
      </c>
    </row>
    <row r="975" spans="1:7">
      <c r="A975" s="134" t="s">
        <v>1801</v>
      </c>
      <c r="B975" s="135" t="s">
        <v>1848</v>
      </c>
      <c r="C975" s="134" t="s">
        <v>1761</v>
      </c>
      <c r="D975" s="134" t="s">
        <v>1796</v>
      </c>
      <c r="E975" s="136">
        <v>0.20699999999999999</v>
      </c>
      <c r="F975" s="137">
        <v>25.19</v>
      </c>
      <c r="G975" s="137">
        <v>5.21</v>
      </c>
    </row>
    <row r="976" spans="1:7">
      <c r="A976" s="134" t="s">
        <v>2040</v>
      </c>
      <c r="B976" s="135" t="s">
        <v>2041</v>
      </c>
      <c r="C976" s="134" t="s">
        <v>1761</v>
      </c>
      <c r="D976" s="134" t="s">
        <v>1796</v>
      </c>
      <c r="E976" s="136">
        <v>0.112</v>
      </c>
      <c r="F976" s="137">
        <v>33.590000000000003</v>
      </c>
      <c r="G976" s="137">
        <v>3.76</v>
      </c>
    </row>
    <row r="977" spans="1:7">
      <c r="A977" s="138"/>
      <c r="B977" s="138"/>
      <c r="C977" s="138"/>
      <c r="D977" s="138"/>
      <c r="E977" s="176" t="s">
        <v>1803</v>
      </c>
      <c r="F977" s="176"/>
      <c r="G977" s="139">
        <v>8.9700000000000006</v>
      </c>
    </row>
    <row r="978" spans="1:7">
      <c r="A978" s="138"/>
      <c r="B978" s="138"/>
      <c r="C978" s="138"/>
      <c r="D978" s="138"/>
      <c r="E978" s="177" t="s">
        <v>1807</v>
      </c>
      <c r="F978" s="177"/>
      <c r="G978" s="140">
        <v>48.05</v>
      </c>
    </row>
    <row r="979" spans="1:7">
      <c r="A979" s="138"/>
      <c r="B979" s="138"/>
      <c r="C979" s="138"/>
      <c r="D979" s="138"/>
      <c r="E979" s="178"/>
      <c r="F979" s="178"/>
      <c r="G979" s="178"/>
    </row>
    <row r="980" spans="1:7">
      <c r="A980" s="179" t="s">
        <v>2057</v>
      </c>
      <c r="B980" s="179"/>
      <c r="C980" s="179"/>
      <c r="D980" s="179"/>
      <c r="E980" s="179"/>
      <c r="F980" s="179"/>
      <c r="G980" s="179"/>
    </row>
    <row r="981" spans="1:7" ht="16.5">
      <c r="A981" s="175" t="s">
        <v>1836</v>
      </c>
      <c r="B981" s="175"/>
      <c r="C981" s="133" t="s">
        <v>1769</v>
      </c>
      <c r="D981" s="133" t="s">
        <v>1770</v>
      </c>
      <c r="E981" s="133" t="s">
        <v>1771</v>
      </c>
      <c r="F981" s="133" t="s">
        <v>1772</v>
      </c>
      <c r="G981" s="133" t="s">
        <v>1773</v>
      </c>
    </row>
    <row r="982" spans="1:7" ht="24.75">
      <c r="A982" s="134" t="s">
        <v>2028</v>
      </c>
      <c r="B982" s="135" t="s">
        <v>2029</v>
      </c>
      <c r="C982" s="134" t="s">
        <v>1761</v>
      </c>
      <c r="D982" s="134" t="s">
        <v>1839</v>
      </c>
      <c r="E982" s="136">
        <v>1.83E-2</v>
      </c>
      <c r="F982" s="137">
        <v>32.04</v>
      </c>
      <c r="G982" s="137">
        <v>0.57999999999999996</v>
      </c>
    </row>
    <row r="983" spans="1:7" ht="24.75">
      <c r="A983" s="134" t="s">
        <v>2030</v>
      </c>
      <c r="B983" s="135" t="s">
        <v>2031</v>
      </c>
      <c r="C983" s="134" t="s">
        <v>1761</v>
      </c>
      <c r="D983" s="134" t="s">
        <v>1842</v>
      </c>
      <c r="E983" s="136">
        <v>1.32E-2</v>
      </c>
      <c r="F983" s="137">
        <v>32.93</v>
      </c>
      <c r="G983" s="137">
        <v>0.43</v>
      </c>
    </row>
    <row r="984" spans="1:7">
      <c r="A984" s="138"/>
      <c r="B984" s="138"/>
      <c r="C984" s="138"/>
      <c r="D984" s="138"/>
      <c r="E984" s="176" t="s">
        <v>1843</v>
      </c>
      <c r="F984" s="176"/>
      <c r="G984" s="139">
        <v>1.01</v>
      </c>
    </row>
    <row r="985" spans="1:7" ht="16.5">
      <c r="A985" s="175" t="s">
        <v>1768</v>
      </c>
      <c r="B985" s="175"/>
      <c r="C985" s="133" t="s">
        <v>1769</v>
      </c>
      <c r="D985" s="133" t="s">
        <v>1770</v>
      </c>
      <c r="E985" s="133" t="s">
        <v>1771</v>
      </c>
      <c r="F985" s="133" t="s">
        <v>1772</v>
      </c>
      <c r="G985" s="133" t="s">
        <v>1773</v>
      </c>
    </row>
    <row r="986" spans="1:7">
      <c r="A986" s="134" t="s">
        <v>2034</v>
      </c>
      <c r="B986" s="135" t="s">
        <v>2035</v>
      </c>
      <c r="C986" s="134" t="s">
        <v>1761</v>
      </c>
      <c r="D986" s="134" t="s">
        <v>1784</v>
      </c>
      <c r="E986" s="136">
        <v>6.0000000000000001E-3</v>
      </c>
      <c r="F986" s="137">
        <v>20</v>
      </c>
      <c r="G986" s="137">
        <v>0.12</v>
      </c>
    </row>
    <row r="987" spans="1:7" ht="16.5">
      <c r="A987" s="134" t="s">
        <v>2036</v>
      </c>
      <c r="B987" s="135" t="s">
        <v>2037</v>
      </c>
      <c r="C987" s="134" t="s">
        <v>1761</v>
      </c>
      <c r="D987" s="134" t="s">
        <v>1784</v>
      </c>
      <c r="E987" s="136">
        <v>1.1999999999999999E-3</v>
      </c>
      <c r="F987" s="137">
        <v>74.06</v>
      </c>
      <c r="G987" s="137">
        <v>0.08</v>
      </c>
    </row>
    <row r="988" spans="1:7" ht="16.5">
      <c r="A988" s="134" t="s">
        <v>2054</v>
      </c>
      <c r="B988" s="135" t="s">
        <v>2055</v>
      </c>
      <c r="C988" s="134" t="s">
        <v>1761</v>
      </c>
      <c r="D988" s="134" t="s">
        <v>1787</v>
      </c>
      <c r="E988" s="136">
        <v>1.05</v>
      </c>
      <c r="F988" s="137">
        <v>24.85</v>
      </c>
      <c r="G988" s="137">
        <v>26.09</v>
      </c>
    </row>
    <row r="989" spans="1:7" ht="16.5">
      <c r="A989" s="134" t="s">
        <v>1931</v>
      </c>
      <c r="B989" s="135" t="s">
        <v>1932</v>
      </c>
      <c r="C989" s="134" t="s">
        <v>1761</v>
      </c>
      <c r="D989" s="134" t="s">
        <v>1933</v>
      </c>
      <c r="E989" s="136">
        <v>0.19800000000000001</v>
      </c>
      <c r="F989" s="137">
        <v>28.92</v>
      </c>
      <c r="G989" s="137">
        <v>5.72</v>
      </c>
    </row>
    <row r="990" spans="1:7">
      <c r="A990" s="134" t="s">
        <v>2038</v>
      </c>
      <c r="B990" s="135" t="s">
        <v>2039</v>
      </c>
      <c r="C990" s="134" t="s">
        <v>1761</v>
      </c>
      <c r="D990" s="134" t="s">
        <v>1784</v>
      </c>
      <c r="E990" s="136">
        <v>4.4999999999999998E-2</v>
      </c>
      <c r="F990" s="137">
        <v>134.75</v>
      </c>
      <c r="G990" s="137">
        <v>6.06</v>
      </c>
    </row>
    <row r="991" spans="1:7">
      <c r="A991" s="138"/>
      <c r="B991" s="138"/>
      <c r="C991" s="138"/>
      <c r="D991" s="138"/>
      <c r="E991" s="176" t="s">
        <v>1792</v>
      </c>
      <c r="F991" s="176"/>
      <c r="G991" s="139">
        <v>38.07</v>
      </c>
    </row>
    <row r="992" spans="1:7" ht="16.5">
      <c r="A992" s="175" t="s">
        <v>1793</v>
      </c>
      <c r="B992" s="175"/>
      <c r="C992" s="133" t="s">
        <v>1769</v>
      </c>
      <c r="D992" s="133" t="s">
        <v>1770</v>
      </c>
      <c r="E992" s="133" t="s">
        <v>1771</v>
      </c>
      <c r="F992" s="133" t="s">
        <v>1772</v>
      </c>
      <c r="G992" s="133" t="s">
        <v>1773</v>
      </c>
    </row>
    <row r="993" spans="1:7">
      <c r="A993" s="134" t="s">
        <v>1801</v>
      </c>
      <c r="B993" s="135" t="s">
        <v>1848</v>
      </c>
      <c r="C993" s="134" t="s">
        <v>1761</v>
      </c>
      <c r="D993" s="134" t="s">
        <v>1796</v>
      </c>
      <c r="E993" s="136">
        <v>0.20699999999999999</v>
      </c>
      <c r="F993" s="137">
        <v>25.19</v>
      </c>
      <c r="G993" s="137">
        <v>5.21</v>
      </c>
    </row>
    <row r="994" spans="1:7">
      <c r="A994" s="134" t="s">
        <v>2040</v>
      </c>
      <c r="B994" s="135" t="s">
        <v>2041</v>
      </c>
      <c r="C994" s="134" t="s">
        <v>1761</v>
      </c>
      <c r="D994" s="134" t="s">
        <v>1796</v>
      </c>
      <c r="E994" s="136">
        <v>0.112</v>
      </c>
      <c r="F994" s="137">
        <v>33.590000000000003</v>
      </c>
      <c r="G994" s="137">
        <v>3.76</v>
      </c>
    </row>
    <row r="995" spans="1:7">
      <c r="A995" s="138"/>
      <c r="B995" s="138"/>
      <c r="C995" s="138"/>
      <c r="D995" s="138"/>
      <c r="E995" s="176" t="s">
        <v>1803</v>
      </c>
      <c r="F995" s="176"/>
      <c r="G995" s="139">
        <v>8.9700000000000006</v>
      </c>
    </row>
    <row r="996" spans="1:7">
      <c r="A996" s="138"/>
      <c r="B996" s="138"/>
      <c r="C996" s="138"/>
      <c r="D996" s="138"/>
      <c r="E996" s="177" t="s">
        <v>1807</v>
      </c>
      <c r="F996" s="177"/>
      <c r="G996" s="140">
        <v>48.05</v>
      </c>
    </row>
    <row r="997" spans="1:7">
      <c r="A997" s="138"/>
      <c r="B997" s="138"/>
      <c r="C997" s="138"/>
      <c r="D997" s="138"/>
      <c r="E997" s="178"/>
      <c r="F997" s="178"/>
      <c r="G997" s="178"/>
    </row>
    <row r="998" spans="1:7">
      <c r="A998" s="179" t="s">
        <v>2058</v>
      </c>
      <c r="B998" s="179"/>
      <c r="C998" s="179"/>
      <c r="D998" s="179"/>
      <c r="E998" s="179"/>
      <c r="F998" s="179"/>
      <c r="G998" s="179"/>
    </row>
    <row r="999" spans="1:7" ht="16.5">
      <c r="A999" s="175" t="s">
        <v>1836</v>
      </c>
      <c r="B999" s="175"/>
      <c r="C999" s="133" t="s">
        <v>1769</v>
      </c>
      <c r="D999" s="133" t="s">
        <v>1770</v>
      </c>
      <c r="E999" s="133" t="s">
        <v>1771</v>
      </c>
      <c r="F999" s="133" t="s">
        <v>1772</v>
      </c>
      <c r="G999" s="133" t="s">
        <v>1773</v>
      </c>
    </row>
    <row r="1000" spans="1:7" ht="24.75">
      <c r="A1000" s="134" t="s">
        <v>2028</v>
      </c>
      <c r="B1000" s="135" t="s">
        <v>2029</v>
      </c>
      <c r="C1000" s="134" t="s">
        <v>1761</v>
      </c>
      <c r="D1000" s="134" t="s">
        <v>1839</v>
      </c>
      <c r="E1000" s="136">
        <v>1.83E-2</v>
      </c>
      <c r="F1000" s="137">
        <v>32.04</v>
      </c>
      <c r="G1000" s="137">
        <v>0.57999999999999996</v>
      </c>
    </row>
    <row r="1001" spans="1:7" ht="24.75">
      <c r="A1001" s="134" t="s">
        <v>2030</v>
      </c>
      <c r="B1001" s="135" t="s">
        <v>2031</v>
      </c>
      <c r="C1001" s="134" t="s">
        <v>1761</v>
      </c>
      <c r="D1001" s="134" t="s">
        <v>1842</v>
      </c>
      <c r="E1001" s="136">
        <v>1.32E-2</v>
      </c>
      <c r="F1001" s="137">
        <v>32.93</v>
      </c>
      <c r="G1001" s="137">
        <v>0.43</v>
      </c>
    </row>
    <row r="1002" spans="1:7">
      <c r="A1002" s="138"/>
      <c r="B1002" s="138"/>
      <c r="C1002" s="138"/>
      <c r="D1002" s="138"/>
      <c r="E1002" s="176" t="s">
        <v>1843</v>
      </c>
      <c r="F1002" s="176"/>
      <c r="G1002" s="139">
        <v>1.01</v>
      </c>
    </row>
    <row r="1003" spans="1:7" ht="16.5">
      <c r="A1003" s="175" t="s">
        <v>1768</v>
      </c>
      <c r="B1003" s="175"/>
      <c r="C1003" s="133" t="s">
        <v>1769</v>
      </c>
      <c r="D1003" s="133" t="s">
        <v>1770</v>
      </c>
      <c r="E1003" s="133" t="s">
        <v>1771</v>
      </c>
      <c r="F1003" s="133" t="s">
        <v>1772</v>
      </c>
      <c r="G1003" s="133" t="s">
        <v>1773</v>
      </c>
    </row>
    <row r="1004" spans="1:7">
      <c r="A1004" s="134" t="s">
        <v>2034</v>
      </c>
      <c r="B1004" s="135" t="s">
        <v>2035</v>
      </c>
      <c r="C1004" s="134" t="s">
        <v>1761</v>
      </c>
      <c r="D1004" s="134" t="s">
        <v>1784</v>
      </c>
      <c r="E1004" s="136">
        <v>6.0000000000000001E-3</v>
      </c>
      <c r="F1004" s="137">
        <v>20</v>
      </c>
      <c r="G1004" s="137">
        <v>0.12</v>
      </c>
    </row>
    <row r="1005" spans="1:7" ht="16.5">
      <c r="A1005" s="134" t="s">
        <v>2036</v>
      </c>
      <c r="B1005" s="135" t="s">
        <v>2037</v>
      </c>
      <c r="C1005" s="134" t="s">
        <v>1761</v>
      </c>
      <c r="D1005" s="134" t="s">
        <v>1784</v>
      </c>
      <c r="E1005" s="136">
        <v>1.1999999999999999E-3</v>
      </c>
      <c r="F1005" s="137">
        <v>74.06</v>
      </c>
      <c r="G1005" s="137">
        <v>0.08</v>
      </c>
    </row>
    <row r="1006" spans="1:7" ht="16.5">
      <c r="A1006" s="134" t="s">
        <v>2054</v>
      </c>
      <c r="B1006" s="135" t="s">
        <v>2055</v>
      </c>
      <c r="C1006" s="134" t="s">
        <v>1761</v>
      </c>
      <c r="D1006" s="134" t="s">
        <v>1787</v>
      </c>
      <c r="E1006" s="136">
        <v>1.05</v>
      </c>
      <c r="F1006" s="137">
        <v>24.85</v>
      </c>
      <c r="G1006" s="137">
        <v>26.09</v>
      </c>
    </row>
    <row r="1007" spans="1:7" ht="16.5">
      <c r="A1007" s="134" t="s">
        <v>1931</v>
      </c>
      <c r="B1007" s="135" t="s">
        <v>1932</v>
      </c>
      <c r="C1007" s="134" t="s">
        <v>1761</v>
      </c>
      <c r="D1007" s="134" t="s">
        <v>1933</v>
      </c>
      <c r="E1007" s="136">
        <v>0.19800000000000001</v>
      </c>
      <c r="F1007" s="137">
        <v>28.92</v>
      </c>
      <c r="G1007" s="137">
        <v>5.72</v>
      </c>
    </row>
    <row r="1008" spans="1:7">
      <c r="A1008" s="134" t="s">
        <v>2038</v>
      </c>
      <c r="B1008" s="135" t="s">
        <v>2039</v>
      </c>
      <c r="C1008" s="134" t="s">
        <v>1761</v>
      </c>
      <c r="D1008" s="134" t="s">
        <v>1784</v>
      </c>
      <c r="E1008" s="136">
        <v>4.4999999999999998E-2</v>
      </c>
      <c r="F1008" s="137">
        <v>134.75</v>
      </c>
      <c r="G1008" s="137">
        <v>6.06</v>
      </c>
    </row>
    <row r="1009" spans="1:7">
      <c r="A1009" s="138"/>
      <c r="B1009" s="138"/>
      <c r="C1009" s="138"/>
      <c r="D1009" s="138"/>
      <c r="E1009" s="176" t="s">
        <v>1792</v>
      </c>
      <c r="F1009" s="176"/>
      <c r="G1009" s="139">
        <v>38.07</v>
      </c>
    </row>
    <row r="1010" spans="1:7" ht="16.5">
      <c r="A1010" s="175" t="s">
        <v>1793</v>
      </c>
      <c r="B1010" s="175"/>
      <c r="C1010" s="133" t="s">
        <v>1769</v>
      </c>
      <c r="D1010" s="133" t="s">
        <v>1770</v>
      </c>
      <c r="E1010" s="133" t="s">
        <v>1771</v>
      </c>
      <c r="F1010" s="133" t="s">
        <v>1772</v>
      </c>
      <c r="G1010" s="133" t="s">
        <v>1773</v>
      </c>
    </row>
    <row r="1011" spans="1:7">
      <c r="A1011" s="134" t="s">
        <v>1801</v>
      </c>
      <c r="B1011" s="135" t="s">
        <v>1848</v>
      </c>
      <c r="C1011" s="134" t="s">
        <v>1761</v>
      </c>
      <c r="D1011" s="134" t="s">
        <v>1796</v>
      </c>
      <c r="E1011" s="136">
        <v>0.20699999999999999</v>
      </c>
      <c r="F1011" s="137">
        <v>25.19</v>
      </c>
      <c r="G1011" s="137">
        <v>5.21</v>
      </c>
    </row>
    <row r="1012" spans="1:7">
      <c r="A1012" s="134" t="s">
        <v>2040</v>
      </c>
      <c r="B1012" s="135" t="s">
        <v>2041</v>
      </c>
      <c r="C1012" s="134" t="s">
        <v>1761</v>
      </c>
      <c r="D1012" s="134" t="s">
        <v>1796</v>
      </c>
      <c r="E1012" s="136">
        <v>0.112</v>
      </c>
      <c r="F1012" s="137">
        <v>33.590000000000003</v>
      </c>
      <c r="G1012" s="137">
        <v>3.76</v>
      </c>
    </row>
    <row r="1013" spans="1:7">
      <c r="A1013" s="138"/>
      <c r="B1013" s="138"/>
      <c r="C1013" s="138"/>
      <c r="D1013" s="138"/>
      <c r="E1013" s="176" t="s">
        <v>1803</v>
      </c>
      <c r="F1013" s="176"/>
      <c r="G1013" s="139">
        <v>8.9700000000000006</v>
      </c>
    </row>
    <row r="1014" spans="1:7">
      <c r="A1014" s="138"/>
      <c r="B1014" s="138"/>
      <c r="C1014" s="138"/>
      <c r="D1014" s="138"/>
      <c r="E1014" s="177" t="s">
        <v>1807</v>
      </c>
      <c r="F1014" s="177"/>
      <c r="G1014" s="140">
        <v>48.05</v>
      </c>
    </row>
    <row r="1015" spans="1:7">
      <c r="A1015" s="138"/>
      <c r="B1015" s="138"/>
      <c r="C1015" s="138"/>
      <c r="D1015" s="138"/>
      <c r="E1015" s="178"/>
      <c r="F1015" s="178"/>
      <c r="G1015" s="178"/>
    </row>
    <row r="1016" spans="1:7">
      <c r="A1016" s="179" t="s">
        <v>2047</v>
      </c>
      <c r="B1016" s="179"/>
      <c r="C1016" s="179"/>
      <c r="D1016" s="179"/>
      <c r="E1016" s="179"/>
      <c r="F1016" s="179"/>
      <c r="G1016" s="179"/>
    </row>
    <row r="1017" spans="1:7" ht="16.5">
      <c r="A1017" s="175" t="s">
        <v>1836</v>
      </c>
      <c r="B1017" s="175"/>
      <c r="C1017" s="133" t="s">
        <v>1769</v>
      </c>
      <c r="D1017" s="133" t="s">
        <v>1770</v>
      </c>
      <c r="E1017" s="133" t="s">
        <v>1771</v>
      </c>
      <c r="F1017" s="133" t="s">
        <v>1772</v>
      </c>
      <c r="G1017" s="133" t="s">
        <v>1773</v>
      </c>
    </row>
    <row r="1018" spans="1:7" ht="24.75">
      <c r="A1018" s="134" t="s">
        <v>2028</v>
      </c>
      <c r="B1018" s="135" t="s">
        <v>2029</v>
      </c>
      <c r="C1018" s="134" t="s">
        <v>1761</v>
      </c>
      <c r="D1018" s="134" t="s">
        <v>1839</v>
      </c>
      <c r="E1018" s="136">
        <v>2.7000000000000001E-3</v>
      </c>
      <c r="F1018" s="137">
        <v>32.04</v>
      </c>
      <c r="G1018" s="137">
        <v>0.08</v>
      </c>
    </row>
    <row r="1019" spans="1:7" ht="24.75">
      <c r="A1019" s="134" t="s">
        <v>2030</v>
      </c>
      <c r="B1019" s="135" t="s">
        <v>2031</v>
      </c>
      <c r="C1019" s="134" t="s">
        <v>1761</v>
      </c>
      <c r="D1019" s="134" t="s">
        <v>1842</v>
      </c>
      <c r="E1019" s="136">
        <v>2E-3</v>
      </c>
      <c r="F1019" s="137">
        <v>32.93</v>
      </c>
      <c r="G1019" s="137">
        <v>0.06</v>
      </c>
    </row>
    <row r="1020" spans="1:7">
      <c r="A1020" s="138"/>
      <c r="B1020" s="138"/>
      <c r="C1020" s="138"/>
      <c r="D1020" s="138"/>
      <c r="E1020" s="176" t="s">
        <v>1843</v>
      </c>
      <c r="F1020" s="176"/>
      <c r="G1020" s="139">
        <v>0.14000000000000001</v>
      </c>
    </row>
    <row r="1021" spans="1:7" ht="16.5">
      <c r="A1021" s="175" t="s">
        <v>1768</v>
      </c>
      <c r="B1021" s="175"/>
      <c r="C1021" s="133" t="s">
        <v>1769</v>
      </c>
      <c r="D1021" s="133" t="s">
        <v>1770</v>
      </c>
      <c r="E1021" s="133" t="s">
        <v>1771</v>
      </c>
      <c r="F1021" s="133" t="s">
        <v>1772</v>
      </c>
      <c r="G1021" s="133" t="s">
        <v>1773</v>
      </c>
    </row>
    <row r="1022" spans="1:7" ht="24.75">
      <c r="A1022" s="134" t="s">
        <v>2048</v>
      </c>
      <c r="B1022" s="135" t="s">
        <v>2049</v>
      </c>
      <c r="C1022" s="134" t="s">
        <v>2003</v>
      </c>
      <c r="D1022" s="134" t="s">
        <v>1787</v>
      </c>
      <c r="E1022" s="136">
        <v>2</v>
      </c>
      <c r="F1022" s="137">
        <v>53.27</v>
      </c>
      <c r="G1022" s="137">
        <v>106.54</v>
      </c>
    </row>
    <row r="1023" spans="1:7" ht="24.75">
      <c r="A1023" s="134" t="s">
        <v>2050</v>
      </c>
      <c r="B1023" s="135" t="s">
        <v>2051</v>
      </c>
      <c r="C1023" s="134" t="s">
        <v>1761</v>
      </c>
      <c r="D1023" s="134" t="s">
        <v>2052</v>
      </c>
      <c r="E1023" s="136">
        <v>6</v>
      </c>
      <c r="F1023" s="137">
        <v>2.11</v>
      </c>
      <c r="G1023" s="137">
        <v>12.66</v>
      </c>
    </row>
    <row r="1024" spans="1:7">
      <c r="A1024" s="138"/>
      <c r="B1024" s="138"/>
      <c r="C1024" s="138"/>
      <c r="D1024" s="138"/>
      <c r="E1024" s="176" t="s">
        <v>1792</v>
      </c>
      <c r="F1024" s="176"/>
      <c r="G1024" s="139">
        <v>119.2</v>
      </c>
    </row>
    <row r="1025" spans="1:7" ht="16.5">
      <c r="A1025" s="175" t="s">
        <v>1793</v>
      </c>
      <c r="B1025" s="175"/>
      <c r="C1025" s="133" t="s">
        <v>1769</v>
      </c>
      <c r="D1025" s="133" t="s">
        <v>1770</v>
      </c>
      <c r="E1025" s="133" t="s">
        <v>1771</v>
      </c>
      <c r="F1025" s="133" t="s">
        <v>1772</v>
      </c>
      <c r="G1025" s="133" t="s">
        <v>1773</v>
      </c>
    </row>
    <row r="1026" spans="1:7">
      <c r="A1026" s="134" t="s">
        <v>1801</v>
      </c>
      <c r="B1026" s="135" t="s">
        <v>1848</v>
      </c>
      <c r="C1026" s="134" t="s">
        <v>1761</v>
      </c>
      <c r="D1026" s="134" t="s">
        <v>1796</v>
      </c>
      <c r="E1026" s="136">
        <v>0.1</v>
      </c>
      <c r="F1026" s="137">
        <v>25.19</v>
      </c>
      <c r="G1026" s="137">
        <v>2.5099999999999998</v>
      </c>
    </row>
    <row r="1027" spans="1:7">
      <c r="A1027" s="134" t="s">
        <v>2040</v>
      </c>
      <c r="B1027" s="135" t="s">
        <v>2041</v>
      </c>
      <c r="C1027" s="134" t="s">
        <v>1761</v>
      </c>
      <c r="D1027" s="134" t="s">
        <v>1796</v>
      </c>
      <c r="E1027" s="136">
        <v>0.1</v>
      </c>
      <c r="F1027" s="137">
        <v>33.590000000000003</v>
      </c>
      <c r="G1027" s="137">
        <v>3.35</v>
      </c>
    </row>
    <row r="1028" spans="1:7">
      <c r="A1028" s="138"/>
      <c r="B1028" s="138"/>
      <c r="C1028" s="138"/>
      <c r="D1028" s="138"/>
      <c r="E1028" s="176" t="s">
        <v>1803</v>
      </c>
      <c r="F1028" s="176"/>
      <c r="G1028" s="139">
        <v>5.86</v>
      </c>
    </row>
    <row r="1029" spans="1:7">
      <c r="A1029" s="138"/>
      <c r="B1029" s="138"/>
      <c r="C1029" s="138"/>
      <c r="D1029" s="138"/>
      <c r="E1029" s="177" t="s">
        <v>1807</v>
      </c>
      <c r="F1029" s="177"/>
      <c r="G1029" s="140">
        <v>125.2</v>
      </c>
    </row>
    <row r="1030" spans="1:7">
      <c r="A1030" s="138"/>
      <c r="B1030" s="138"/>
      <c r="C1030" s="138"/>
      <c r="D1030" s="138"/>
      <c r="E1030" s="178"/>
      <c r="F1030" s="178"/>
      <c r="G1030" s="178"/>
    </row>
    <row r="1031" spans="1:7">
      <c r="A1031" s="179" t="s">
        <v>2059</v>
      </c>
      <c r="B1031" s="179"/>
      <c r="C1031" s="179"/>
      <c r="D1031" s="179"/>
      <c r="E1031" s="179"/>
      <c r="F1031" s="179"/>
      <c r="G1031" s="179"/>
    </row>
    <row r="1032" spans="1:7" ht="16.5">
      <c r="A1032" s="175" t="s">
        <v>1836</v>
      </c>
      <c r="B1032" s="175"/>
      <c r="C1032" s="133" t="s">
        <v>1769</v>
      </c>
      <c r="D1032" s="133" t="s">
        <v>1770</v>
      </c>
      <c r="E1032" s="133" t="s">
        <v>1771</v>
      </c>
      <c r="F1032" s="133" t="s">
        <v>1772</v>
      </c>
      <c r="G1032" s="133" t="s">
        <v>1773</v>
      </c>
    </row>
    <row r="1033" spans="1:7" ht="24.75">
      <c r="A1033" s="134" t="s">
        <v>2028</v>
      </c>
      <c r="B1033" s="135" t="s">
        <v>2029</v>
      </c>
      <c r="C1033" s="134" t="s">
        <v>1761</v>
      </c>
      <c r="D1033" s="134" t="s">
        <v>1839</v>
      </c>
      <c r="E1033" s="136">
        <v>1.2999999999999999E-3</v>
      </c>
      <c r="F1033" s="137">
        <v>32.04</v>
      </c>
      <c r="G1033" s="137">
        <v>0.04</v>
      </c>
    </row>
    <row r="1034" spans="1:7" ht="24.75">
      <c r="A1034" s="134" t="s">
        <v>2030</v>
      </c>
      <c r="B1034" s="135" t="s">
        <v>2031</v>
      </c>
      <c r="C1034" s="134" t="s">
        <v>1761</v>
      </c>
      <c r="D1034" s="134" t="s">
        <v>1842</v>
      </c>
      <c r="E1034" s="136">
        <v>8.9999999999999998E-4</v>
      </c>
      <c r="F1034" s="137">
        <v>32.93</v>
      </c>
      <c r="G1034" s="137">
        <v>0.02</v>
      </c>
    </row>
    <row r="1035" spans="1:7">
      <c r="A1035" s="138"/>
      <c r="B1035" s="138"/>
      <c r="C1035" s="138"/>
      <c r="D1035" s="138"/>
      <c r="E1035" s="176" t="s">
        <v>1843</v>
      </c>
      <c r="F1035" s="176"/>
      <c r="G1035" s="139">
        <v>0.06</v>
      </c>
    </row>
    <row r="1036" spans="1:7" ht="16.5">
      <c r="A1036" s="175" t="s">
        <v>1768</v>
      </c>
      <c r="B1036" s="175"/>
      <c r="C1036" s="133" t="s">
        <v>1769</v>
      </c>
      <c r="D1036" s="133" t="s">
        <v>1770</v>
      </c>
      <c r="E1036" s="133" t="s">
        <v>1771</v>
      </c>
      <c r="F1036" s="133" t="s">
        <v>1772</v>
      </c>
      <c r="G1036" s="133" t="s">
        <v>1773</v>
      </c>
    </row>
    <row r="1037" spans="1:7" ht="24.75">
      <c r="A1037" s="134" t="s">
        <v>2050</v>
      </c>
      <c r="B1037" s="135" t="s">
        <v>2051</v>
      </c>
      <c r="C1037" s="134" t="s">
        <v>1761</v>
      </c>
      <c r="D1037" s="134" t="s">
        <v>2052</v>
      </c>
      <c r="E1037" s="136">
        <v>4.1500000000000004</v>
      </c>
      <c r="F1037" s="137">
        <v>2.11</v>
      </c>
      <c r="G1037" s="137">
        <v>8.75</v>
      </c>
    </row>
    <row r="1038" spans="1:7" ht="24.75">
      <c r="A1038" s="134" t="s">
        <v>2060</v>
      </c>
      <c r="B1038" s="135" t="s">
        <v>2061</v>
      </c>
      <c r="C1038" s="134" t="s">
        <v>1761</v>
      </c>
      <c r="D1038" s="134" t="s">
        <v>1872</v>
      </c>
      <c r="E1038" s="136">
        <v>1.1659999999999999</v>
      </c>
      <c r="F1038" s="137">
        <v>50.19</v>
      </c>
      <c r="G1038" s="137">
        <v>58.52</v>
      </c>
    </row>
    <row r="1039" spans="1:7">
      <c r="A1039" s="138"/>
      <c r="B1039" s="138"/>
      <c r="C1039" s="138"/>
      <c r="D1039" s="138"/>
      <c r="E1039" s="176" t="s">
        <v>1792</v>
      </c>
      <c r="F1039" s="176"/>
      <c r="G1039" s="139">
        <v>67.27</v>
      </c>
    </row>
    <row r="1040" spans="1:7" ht="16.5">
      <c r="A1040" s="175" t="s">
        <v>1793</v>
      </c>
      <c r="B1040" s="175"/>
      <c r="C1040" s="133" t="s">
        <v>1769</v>
      </c>
      <c r="D1040" s="133" t="s">
        <v>1770</v>
      </c>
      <c r="E1040" s="133" t="s">
        <v>1771</v>
      </c>
      <c r="F1040" s="133" t="s">
        <v>1772</v>
      </c>
      <c r="G1040" s="133" t="s">
        <v>1773</v>
      </c>
    </row>
    <row r="1041" spans="1:7">
      <c r="A1041" s="134" t="s">
        <v>1801</v>
      </c>
      <c r="B1041" s="135" t="s">
        <v>1848</v>
      </c>
      <c r="C1041" s="134" t="s">
        <v>1761</v>
      </c>
      <c r="D1041" s="134" t="s">
        <v>1796</v>
      </c>
      <c r="E1041" s="136">
        <v>9.7000000000000003E-2</v>
      </c>
      <c r="F1041" s="137">
        <v>25.19</v>
      </c>
      <c r="G1041" s="137">
        <v>2.44</v>
      </c>
    </row>
    <row r="1042" spans="1:7">
      <c r="A1042" s="134" t="s">
        <v>2040</v>
      </c>
      <c r="B1042" s="135" t="s">
        <v>2041</v>
      </c>
      <c r="C1042" s="134" t="s">
        <v>1761</v>
      </c>
      <c r="D1042" s="134" t="s">
        <v>1796</v>
      </c>
      <c r="E1042" s="136">
        <v>9.0999999999999998E-2</v>
      </c>
      <c r="F1042" s="137">
        <v>33.590000000000003</v>
      </c>
      <c r="G1042" s="137">
        <v>3.05</v>
      </c>
    </row>
    <row r="1043" spans="1:7">
      <c r="A1043" s="138"/>
      <c r="B1043" s="138"/>
      <c r="C1043" s="138"/>
      <c r="D1043" s="138"/>
      <c r="E1043" s="176" t="s">
        <v>1803</v>
      </c>
      <c r="F1043" s="176"/>
      <c r="G1043" s="139">
        <v>5.49</v>
      </c>
    </row>
    <row r="1044" spans="1:7">
      <c r="A1044" s="138"/>
      <c r="B1044" s="138"/>
      <c r="C1044" s="138"/>
      <c r="D1044" s="138"/>
      <c r="E1044" s="177" t="s">
        <v>1807</v>
      </c>
      <c r="F1044" s="177"/>
      <c r="G1044" s="140">
        <v>72.819999999999993</v>
      </c>
    </row>
    <row r="1045" spans="1:7">
      <c r="A1045" s="138"/>
      <c r="B1045" s="138"/>
      <c r="C1045" s="138"/>
      <c r="D1045" s="138"/>
      <c r="E1045" s="178"/>
      <c r="F1045" s="178"/>
      <c r="G1045" s="178"/>
    </row>
    <row r="1046" spans="1:7">
      <c r="A1046" s="179" t="s">
        <v>2062</v>
      </c>
      <c r="B1046" s="179"/>
      <c r="C1046" s="179"/>
      <c r="D1046" s="179"/>
      <c r="E1046" s="179"/>
      <c r="F1046" s="179"/>
      <c r="G1046" s="179"/>
    </row>
    <row r="1047" spans="1:7" ht="16.5">
      <c r="A1047" s="175" t="s">
        <v>1768</v>
      </c>
      <c r="B1047" s="175"/>
      <c r="C1047" s="133" t="s">
        <v>1769</v>
      </c>
      <c r="D1047" s="133" t="s">
        <v>1770</v>
      </c>
      <c r="E1047" s="133" t="s">
        <v>1771</v>
      </c>
      <c r="F1047" s="133" t="s">
        <v>1772</v>
      </c>
      <c r="G1047" s="133" t="s">
        <v>1773</v>
      </c>
    </row>
    <row r="1048" spans="1:7" ht="33">
      <c r="A1048" s="134" t="s">
        <v>2063</v>
      </c>
      <c r="B1048" s="135" t="s">
        <v>2064</v>
      </c>
      <c r="C1048" s="134" t="s">
        <v>1761</v>
      </c>
      <c r="D1048" s="134" t="s">
        <v>1784</v>
      </c>
      <c r="E1048" s="136">
        <v>1.5</v>
      </c>
      <c r="F1048" s="137">
        <v>17.77</v>
      </c>
      <c r="G1048" s="137">
        <v>26.65</v>
      </c>
    </row>
    <row r="1049" spans="1:7">
      <c r="A1049" s="138"/>
      <c r="B1049" s="138"/>
      <c r="C1049" s="138"/>
      <c r="D1049" s="138"/>
      <c r="E1049" s="176" t="s">
        <v>1792</v>
      </c>
      <c r="F1049" s="176"/>
      <c r="G1049" s="139">
        <v>26.65</v>
      </c>
    </row>
    <row r="1050" spans="1:7" ht="16.5">
      <c r="A1050" s="175" t="s">
        <v>1793</v>
      </c>
      <c r="B1050" s="175"/>
      <c r="C1050" s="133" t="s">
        <v>1769</v>
      </c>
      <c r="D1050" s="133" t="s">
        <v>1770</v>
      </c>
      <c r="E1050" s="133" t="s">
        <v>1771</v>
      </c>
      <c r="F1050" s="133" t="s">
        <v>1772</v>
      </c>
      <c r="G1050" s="133" t="s">
        <v>1773</v>
      </c>
    </row>
    <row r="1051" spans="1:7" ht="16.5">
      <c r="A1051" s="134" t="s">
        <v>2065</v>
      </c>
      <c r="B1051" s="135" t="s">
        <v>2066</v>
      </c>
      <c r="C1051" s="134" t="s">
        <v>1761</v>
      </c>
      <c r="D1051" s="134" t="s">
        <v>1796</v>
      </c>
      <c r="E1051" s="136">
        <v>9.69E-2</v>
      </c>
      <c r="F1051" s="137">
        <v>25.48</v>
      </c>
      <c r="G1051" s="137">
        <v>2.46</v>
      </c>
    </row>
    <row r="1052" spans="1:7">
      <c r="A1052" s="134" t="s">
        <v>2067</v>
      </c>
      <c r="B1052" s="135" t="s">
        <v>2068</v>
      </c>
      <c r="C1052" s="134" t="s">
        <v>1761</v>
      </c>
      <c r="D1052" s="134" t="s">
        <v>1796</v>
      </c>
      <c r="E1052" s="136">
        <v>0.4299</v>
      </c>
      <c r="F1052" s="137">
        <v>30.65</v>
      </c>
      <c r="G1052" s="137">
        <v>13.17</v>
      </c>
    </row>
    <row r="1053" spans="1:7">
      <c r="A1053" s="138"/>
      <c r="B1053" s="138"/>
      <c r="C1053" s="138"/>
      <c r="D1053" s="138"/>
      <c r="E1053" s="176" t="s">
        <v>1803</v>
      </c>
      <c r="F1053" s="176"/>
      <c r="G1053" s="139">
        <v>15.63</v>
      </c>
    </row>
    <row r="1054" spans="1:7">
      <c r="A1054" s="138"/>
      <c r="B1054" s="138"/>
      <c r="C1054" s="138"/>
      <c r="D1054" s="138"/>
      <c r="E1054" s="177" t="s">
        <v>1807</v>
      </c>
      <c r="F1054" s="177"/>
      <c r="G1054" s="140">
        <v>42.28</v>
      </c>
    </row>
    <row r="1055" spans="1:7">
      <c r="A1055" s="138"/>
      <c r="B1055" s="138"/>
      <c r="C1055" s="138"/>
      <c r="D1055" s="138"/>
      <c r="E1055" s="178"/>
      <c r="F1055" s="178"/>
      <c r="G1055" s="178"/>
    </row>
    <row r="1056" spans="1:7">
      <c r="A1056" s="179" t="s">
        <v>2069</v>
      </c>
      <c r="B1056" s="179"/>
      <c r="C1056" s="179"/>
      <c r="D1056" s="179"/>
      <c r="E1056" s="179"/>
      <c r="F1056" s="179"/>
      <c r="G1056" s="179"/>
    </row>
    <row r="1057" spans="1:7" ht="16.5">
      <c r="A1057" s="175" t="s">
        <v>1768</v>
      </c>
      <c r="B1057" s="175"/>
      <c r="C1057" s="133" t="s">
        <v>1769</v>
      </c>
      <c r="D1057" s="133" t="s">
        <v>1770</v>
      </c>
      <c r="E1057" s="133" t="s">
        <v>1771</v>
      </c>
      <c r="F1057" s="133" t="s">
        <v>1772</v>
      </c>
      <c r="G1057" s="133" t="s">
        <v>1773</v>
      </c>
    </row>
    <row r="1058" spans="1:7" ht="33">
      <c r="A1058" s="134" t="s">
        <v>2063</v>
      </c>
      <c r="B1058" s="135" t="s">
        <v>2064</v>
      </c>
      <c r="C1058" s="134" t="s">
        <v>1761</v>
      </c>
      <c r="D1058" s="134" t="s">
        <v>1784</v>
      </c>
      <c r="E1058" s="136">
        <v>1.5</v>
      </c>
      <c r="F1058" s="137">
        <v>17.77</v>
      </c>
      <c r="G1058" s="137">
        <v>26.65</v>
      </c>
    </row>
    <row r="1059" spans="1:7">
      <c r="A1059" s="138"/>
      <c r="B1059" s="138"/>
      <c r="C1059" s="138"/>
      <c r="D1059" s="138"/>
      <c r="E1059" s="176" t="s">
        <v>1792</v>
      </c>
      <c r="F1059" s="176"/>
      <c r="G1059" s="139">
        <v>26.65</v>
      </c>
    </row>
    <row r="1060" spans="1:7" ht="16.5">
      <c r="A1060" s="175" t="s">
        <v>1793</v>
      </c>
      <c r="B1060" s="175"/>
      <c r="C1060" s="133" t="s">
        <v>1769</v>
      </c>
      <c r="D1060" s="133" t="s">
        <v>1770</v>
      </c>
      <c r="E1060" s="133" t="s">
        <v>1771</v>
      </c>
      <c r="F1060" s="133" t="s">
        <v>1772</v>
      </c>
      <c r="G1060" s="133" t="s">
        <v>1773</v>
      </c>
    </row>
    <row r="1061" spans="1:7" ht="16.5">
      <c r="A1061" s="134" t="s">
        <v>2065</v>
      </c>
      <c r="B1061" s="135" t="s">
        <v>2066</v>
      </c>
      <c r="C1061" s="134" t="s">
        <v>1761</v>
      </c>
      <c r="D1061" s="134" t="s">
        <v>1796</v>
      </c>
      <c r="E1061" s="136">
        <v>9.69E-2</v>
      </c>
      <c r="F1061" s="137">
        <v>25.48</v>
      </c>
      <c r="G1061" s="137">
        <v>2.46</v>
      </c>
    </row>
    <row r="1062" spans="1:7">
      <c r="A1062" s="134" t="s">
        <v>2067</v>
      </c>
      <c r="B1062" s="135" t="s">
        <v>2068</v>
      </c>
      <c r="C1062" s="134" t="s">
        <v>1761</v>
      </c>
      <c r="D1062" s="134" t="s">
        <v>1796</v>
      </c>
      <c r="E1062" s="136">
        <v>0.4299</v>
      </c>
      <c r="F1062" s="137">
        <v>30.65</v>
      </c>
      <c r="G1062" s="137">
        <v>13.17</v>
      </c>
    </row>
    <row r="1063" spans="1:7">
      <c r="A1063" s="138"/>
      <c r="B1063" s="138"/>
      <c r="C1063" s="138"/>
      <c r="D1063" s="138"/>
      <c r="E1063" s="176" t="s">
        <v>1803</v>
      </c>
      <c r="F1063" s="176"/>
      <c r="G1063" s="139">
        <v>15.63</v>
      </c>
    </row>
    <row r="1064" spans="1:7">
      <c r="A1064" s="138"/>
      <c r="B1064" s="138"/>
      <c r="C1064" s="138"/>
      <c r="D1064" s="138"/>
      <c r="E1064" s="177" t="s">
        <v>1807</v>
      </c>
      <c r="F1064" s="177"/>
      <c r="G1064" s="140">
        <v>42.28</v>
      </c>
    </row>
    <row r="1065" spans="1:7">
      <c r="A1065" s="138"/>
      <c r="B1065" s="138"/>
      <c r="C1065" s="138"/>
      <c r="D1065" s="138"/>
      <c r="E1065" s="178"/>
      <c r="F1065" s="178"/>
      <c r="G1065" s="178"/>
    </row>
    <row r="1066" spans="1:7">
      <c r="A1066" s="179" t="s">
        <v>2070</v>
      </c>
      <c r="B1066" s="179"/>
      <c r="C1066" s="179"/>
      <c r="D1066" s="179"/>
      <c r="E1066" s="179"/>
      <c r="F1066" s="179"/>
      <c r="G1066" s="179"/>
    </row>
    <row r="1067" spans="1:7" ht="16.5">
      <c r="A1067" s="175" t="s">
        <v>1768</v>
      </c>
      <c r="B1067" s="175"/>
      <c r="C1067" s="133" t="s">
        <v>1769</v>
      </c>
      <c r="D1067" s="133" t="s">
        <v>1770</v>
      </c>
      <c r="E1067" s="133" t="s">
        <v>1771</v>
      </c>
      <c r="F1067" s="133" t="s">
        <v>1772</v>
      </c>
      <c r="G1067" s="133" t="s">
        <v>1773</v>
      </c>
    </row>
    <row r="1068" spans="1:7" ht="33">
      <c r="A1068" s="134" t="s">
        <v>2063</v>
      </c>
      <c r="B1068" s="135" t="s">
        <v>2064</v>
      </c>
      <c r="C1068" s="134" t="s">
        <v>1761</v>
      </c>
      <c r="D1068" s="134" t="s">
        <v>1784</v>
      </c>
      <c r="E1068" s="136">
        <v>1.5</v>
      </c>
      <c r="F1068" s="137">
        <v>17.77</v>
      </c>
      <c r="G1068" s="137">
        <v>26.65</v>
      </c>
    </row>
    <row r="1069" spans="1:7">
      <c r="A1069" s="138"/>
      <c r="B1069" s="138"/>
      <c r="C1069" s="138"/>
      <c r="D1069" s="138"/>
      <c r="E1069" s="176" t="s">
        <v>1792</v>
      </c>
      <c r="F1069" s="176"/>
      <c r="G1069" s="139">
        <v>26.65</v>
      </c>
    </row>
    <row r="1070" spans="1:7" ht="16.5">
      <c r="A1070" s="175" t="s">
        <v>1793</v>
      </c>
      <c r="B1070" s="175"/>
      <c r="C1070" s="133" t="s">
        <v>1769</v>
      </c>
      <c r="D1070" s="133" t="s">
        <v>1770</v>
      </c>
      <c r="E1070" s="133" t="s">
        <v>1771</v>
      </c>
      <c r="F1070" s="133" t="s">
        <v>1772</v>
      </c>
      <c r="G1070" s="133" t="s">
        <v>1773</v>
      </c>
    </row>
    <row r="1071" spans="1:7" ht="16.5">
      <c r="A1071" s="134" t="s">
        <v>2065</v>
      </c>
      <c r="B1071" s="135" t="s">
        <v>2066</v>
      </c>
      <c r="C1071" s="134" t="s">
        <v>1761</v>
      </c>
      <c r="D1071" s="134" t="s">
        <v>1796</v>
      </c>
      <c r="E1071" s="136">
        <v>9.69E-2</v>
      </c>
      <c r="F1071" s="137">
        <v>25.48</v>
      </c>
      <c r="G1071" s="137">
        <v>2.46</v>
      </c>
    </row>
    <row r="1072" spans="1:7">
      <c r="A1072" s="134" t="s">
        <v>2067</v>
      </c>
      <c r="B1072" s="135" t="s">
        <v>2068</v>
      </c>
      <c r="C1072" s="134" t="s">
        <v>1761</v>
      </c>
      <c r="D1072" s="134" t="s">
        <v>1796</v>
      </c>
      <c r="E1072" s="136">
        <v>0.4299</v>
      </c>
      <c r="F1072" s="137">
        <v>30.65</v>
      </c>
      <c r="G1072" s="137">
        <v>13.17</v>
      </c>
    </row>
    <row r="1073" spans="1:7">
      <c r="A1073" s="138"/>
      <c r="B1073" s="138"/>
      <c r="C1073" s="138"/>
      <c r="D1073" s="138"/>
      <c r="E1073" s="176" t="s">
        <v>1803</v>
      </c>
      <c r="F1073" s="176"/>
      <c r="G1073" s="139">
        <v>15.63</v>
      </c>
    </row>
    <row r="1074" spans="1:7">
      <c r="A1074" s="138"/>
      <c r="B1074" s="138"/>
      <c r="C1074" s="138"/>
      <c r="D1074" s="138"/>
      <c r="E1074" s="177" t="s">
        <v>1807</v>
      </c>
      <c r="F1074" s="177"/>
      <c r="G1074" s="140">
        <v>42.28</v>
      </c>
    </row>
    <row r="1075" spans="1:7">
      <c r="A1075" s="138"/>
      <c r="B1075" s="138"/>
      <c r="C1075" s="138"/>
      <c r="D1075" s="138"/>
      <c r="E1075" s="178"/>
      <c r="F1075" s="178"/>
      <c r="G1075" s="178"/>
    </row>
    <row r="1076" spans="1:7">
      <c r="A1076" s="179" t="s">
        <v>2071</v>
      </c>
      <c r="B1076" s="179"/>
      <c r="C1076" s="179"/>
      <c r="D1076" s="179"/>
      <c r="E1076" s="179"/>
      <c r="F1076" s="179"/>
      <c r="G1076" s="179"/>
    </row>
    <row r="1077" spans="1:7" ht="16.5">
      <c r="A1077" s="175" t="s">
        <v>1768</v>
      </c>
      <c r="B1077" s="175"/>
      <c r="C1077" s="133" t="s">
        <v>1769</v>
      </c>
      <c r="D1077" s="133" t="s">
        <v>1770</v>
      </c>
      <c r="E1077" s="133" t="s">
        <v>1771</v>
      </c>
      <c r="F1077" s="133" t="s">
        <v>1772</v>
      </c>
      <c r="G1077" s="133" t="s">
        <v>1773</v>
      </c>
    </row>
    <row r="1078" spans="1:7" ht="33">
      <c r="A1078" s="134" t="s">
        <v>2063</v>
      </c>
      <c r="B1078" s="135" t="s">
        <v>2064</v>
      </c>
      <c r="C1078" s="134" t="s">
        <v>1761</v>
      </c>
      <c r="D1078" s="134" t="s">
        <v>1784</v>
      </c>
      <c r="E1078" s="136">
        <v>1.5</v>
      </c>
      <c r="F1078" s="137">
        <v>17.77</v>
      </c>
      <c r="G1078" s="137">
        <v>26.65</v>
      </c>
    </row>
    <row r="1079" spans="1:7">
      <c r="A1079" s="138"/>
      <c r="B1079" s="138"/>
      <c r="C1079" s="138"/>
      <c r="D1079" s="138"/>
      <c r="E1079" s="176" t="s">
        <v>1792</v>
      </c>
      <c r="F1079" s="176"/>
      <c r="G1079" s="139">
        <v>26.65</v>
      </c>
    </row>
    <row r="1080" spans="1:7" ht="16.5">
      <c r="A1080" s="175" t="s">
        <v>1793</v>
      </c>
      <c r="B1080" s="175"/>
      <c r="C1080" s="133" t="s">
        <v>1769</v>
      </c>
      <c r="D1080" s="133" t="s">
        <v>1770</v>
      </c>
      <c r="E1080" s="133" t="s">
        <v>1771</v>
      </c>
      <c r="F1080" s="133" t="s">
        <v>1772</v>
      </c>
      <c r="G1080" s="133" t="s">
        <v>1773</v>
      </c>
    </row>
    <row r="1081" spans="1:7" ht="16.5">
      <c r="A1081" s="134" t="s">
        <v>2065</v>
      </c>
      <c r="B1081" s="135" t="s">
        <v>2066</v>
      </c>
      <c r="C1081" s="134" t="s">
        <v>1761</v>
      </c>
      <c r="D1081" s="134" t="s">
        <v>1796</v>
      </c>
      <c r="E1081" s="136">
        <v>9.69E-2</v>
      </c>
      <c r="F1081" s="137">
        <v>25.48</v>
      </c>
      <c r="G1081" s="137">
        <v>2.46</v>
      </c>
    </row>
    <row r="1082" spans="1:7">
      <c r="A1082" s="134" t="s">
        <v>2067</v>
      </c>
      <c r="B1082" s="135" t="s">
        <v>2068</v>
      </c>
      <c r="C1082" s="134" t="s">
        <v>1761</v>
      </c>
      <c r="D1082" s="134" t="s">
        <v>1796</v>
      </c>
      <c r="E1082" s="136">
        <v>0.4299</v>
      </c>
      <c r="F1082" s="137">
        <v>30.65</v>
      </c>
      <c r="G1082" s="137">
        <v>13.17</v>
      </c>
    </row>
    <row r="1083" spans="1:7">
      <c r="A1083" s="138"/>
      <c r="B1083" s="138"/>
      <c r="C1083" s="138"/>
      <c r="D1083" s="138"/>
      <c r="E1083" s="176" t="s">
        <v>1803</v>
      </c>
      <c r="F1083" s="176"/>
      <c r="G1083" s="139">
        <v>15.63</v>
      </c>
    </row>
    <row r="1084" spans="1:7">
      <c r="A1084" s="138"/>
      <c r="B1084" s="138"/>
      <c r="C1084" s="138"/>
      <c r="D1084" s="138"/>
      <c r="E1084" s="177" t="s">
        <v>1807</v>
      </c>
      <c r="F1084" s="177"/>
      <c r="G1084" s="140">
        <v>42.28</v>
      </c>
    </row>
    <row r="1085" spans="1:7">
      <c r="A1085" s="138"/>
      <c r="B1085" s="138"/>
      <c r="C1085" s="138"/>
      <c r="D1085" s="138"/>
      <c r="E1085" s="178"/>
      <c r="F1085" s="178"/>
      <c r="G1085" s="178"/>
    </row>
    <row r="1086" spans="1:7">
      <c r="A1086" s="179" t="s">
        <v>2072</v>
      </c>
      <c r="B1086" s="179"/>
      <c r="C1086" s="179"/>
      <c r="D1086" s="179"/>
      <c r="E1086" s="179"/>
      <c r="F1086" s="179"/>
      <c r="G1086" s="179"/>
    </row>
    <row r="1087" spans="1:7" ht="16.5">
      <c r="A1087" s="175" t="s">
        <v>1793</v>
      </c>
      <c r="B1087" s="175"/>
      <c r="C1087" s="133" t="s">
        <v>1769</v>
      </c>
      <c r="D1087" s="133" t="s">
        <v>1770</v>
      </c>
      <c r="E1087" s="133" t="s">
        <v>1771</v>
      </c>
      <c r="F1087" s="133" t="s">
        <v>1772</v>
      </c>
      <c r="G1087" s="133" t="s">
        <v>1773</v>
      </c>
    </row>
    <row r="1088" spans="1:7">
      <c r="A1088" s="134" t="s">
        <v>1799</v>
      </c>
      <c r="B1088" s="135" t="s">
        <v>1867</v>
      </c>
      <c r="C1088" s="134" t="s">
        <v>1761</v>
      </c>
      <c r="D1088" s="134" t="s">
        <v>1796</v>
      </c>
      <c r="E1088" s="136">
        <v>0.1394</v>
      </c>
      <c r="F1088" s="137">
        <v>32.549999999999997</v>
      </c>
      <c r="G1088" s="137">
        <v>4.53</v>
      </c>
    </row>
    <row r="1089" spans="1:7">
      <c r="A1089" s="134" t="s">
        <v>1801</v>
      </c>
      <c r="B1089" s="135" t="s">
        <v>1848</v>
      </c>
      <c r="C1089" s="134" t="s">
        <v>1761</v>
      </c>
      <c r="D1089" s="134" t="s">
        <v>1796</v>
      </c>
      <c r="E1089" s="136">
        <v>4.65E-2</v>
      </c>
      <c r="F1089" s="137">
        <v>25.19</v>
      </c>
      <c r="G1089" s="137">
        <v>1.17</v>
      </c>
    </row>
    <row r="1090" spans="1:7">
      <c r="A1090" s="138"/>
      <c r="B1090" s="138"/>
      <c r="C1090" s="138"/>
      <c r="D1090" s="138"/>
      <c r="E1090" s="176" t="s">
        <v>1803</v>
      </c>
      <c r="F1090" s="176"/>
      <c r="G1090" s="139">
        <v>5.7</v>
      </c>
    </row>
    <row r="1091" spans="1:7" ht="16.5">
      <c r="A1091" s="175" t="s">
        <v>14</v>
      </c>
      <c r="B1091" s="175"/>
      <c r="C1091" s="133" t="s">
        <v>1769</v>
      </c>
      <c r="D1091" s="133" t="s">
        <v>1770</v>
      </c>
      <c r="E1091" s="133" t="s">
        <v>1771</v>
      </c>
      <c r="F1091" s="133" t="s">
        <v>1772</v>
      </c>
      <c r="G1091" s="133" t="s">
        <v>1773</v>
      </c>
    </row>
    <row r="1092" spans="1:7" ht="24.75">
      <c r="A1092" s="134" t="s">
        <v>2073</v>
      </c>
      <c r="B1092" s="135" t="s">
        <v>2074</v>
      </c>
      <c r="C1092" s="134" t="s">
        <v>1761</v>
      </c>
      <c r="D1092" s="134" t="s">
        <v>1776</v>
      </c>
      <c r="E1092" s="136">
        <v>3.7000000000000002E-3</v>
      </c>
      <c r="F1092" s="137">
        <v>503.53</v>
      </c>
      <c r="G1092" s="137">
        <v>1.86</v>
      </c>
    </row>
    <row r="1093" spans="1:7">
      <c r="A1093" s="138"/>
      <c r="B1093" s="138"/>
      <c r="C1093" s="138"/>
      <c r="D1093" s="138"/>
      <c r="E1093" s="176" t="s">
        <v>1806</v>
      </c>
      <c r="F1093" s="176"/>
      <c r="G1093" s="139">
        <v>1.86</v>
      </c>
    </row>
    <row r="1094" spans="1:7">
      <c r="A1094" s="138"/>
      <c r="B1094" s="138"/>
      <c r="C1094" s="138"/>
      <c r="D1094" s="138"/>
      <c r="E1094" s="177" t="s">
        <v>1807</v>
      </c>
      <c r="F1094" s="177"/>
      <c r="G1094" s="140">
        <v>7.56</v>
      </c>
    </row>
    <row r="1095" spans="1:7">
      <c r="A1095" s="138"/>
      <c r="B1095" s="138"/>
      <c r="C1095" s="138"/>
      <c r="D1095" s="138"/>
      <c r="E1095" s="178"/>
      <c r="F1095" s="178"/>
      <c r="G1095" s="178"/>
    </row>
    <row r="1096" spans="1:7">
      <c r="A1096" s="179" t="s">
        <v>2075</v>
      </c>
      <c r="B1096" s="179"/>
      <c r="C1096" s="179"/>
      <c r="D1096" s="179"/>
      <c r="E1096" s="179"/>
      <c r="F1096" s="179"/>
      <c r="G1096" s="179"/>
    </row>
    <row r="1097" spans="1:7" ht="16.5">
      <c r="A1097" s="175" t="s">
        <v>1793</v>
      </c>
      <c r="B1097" s="175"/>
      <c r="C1097" s="133" t="s">
        <v>1769</v>
      </c>
      <c r="D1097" s="133" t="s">
        <v>1770</v>
      </c>
      <c r="E1097" s="133" t="s">
        <v>1771</v>
      </c>
      <c r="F1097" s="133" t="s">
        <v>1772</v>
      </c>
      <c r="G1097" s="133" t="s">
        <v>1773</v>
      </c>
    </row>
    <row r="1098" spans="1:7">
      <c r="A1098" s="134" t="s">
        <v>1799</v>
      </c>
      <c r="B1098" s="135" t="s">
        <v>1867</v>
      </c>
      <c r="C1098" s="134" t="s">
        <v>1761</v>
      </c>
      <c r="D1098" s="134" t="s">
        <v>1796</v>
      </c>
      <c r="E1098" s="136">
        <v>0.1394</v>
      </c>
      <c r="F1098" s="137">
        <v>32.549999999999997</v>
      </c>
      <c r="G1098" s="137">
        <v>4.53</v>
      </c>
    </row>
    <row r="1099" spans="1:7">
      <c r="A1099" s="134" t="s">
        <v>1801</v>
      </c>
      <c r="B1099" s="135" t="s">
        <v>1848</v>
      </c>
      <c r="C1099" s="134" t="s">
        <v>1761</v>
      </c>
      <c r="D1099" s="134" t="s">
        <v>1796</v>
      </c>
      <c r="E1099" s="136">
        <v>4.65E-2</v>
      </c>
      <c r="F1099" s="137">
        <v>25.19</v>
      </c>
      <c r="G1099" s="137">
        <v>1.17</v>
      </c>
    </row>
    <row r="1100" spans="1:7">
      <c r="A1100" s="138"/>
      <c r="B1100" s="138"/>
      <c r="C1100" s="138"/>
      <c r="D1100" s="138"/>
      <c r="E1100" s="176" t="s">
        <v>1803</v>
      </c>
      <c r="F1100" s="176"/>
      <c r="G1100" s="139">
        <v>5.7</v>
      </c>
    </row>
    <row r="1101" spans="1:7" ht="16.5">
      <c r="A1101" s="175" t="s">
        <v>14</v>
      </c>
      <c r="B1101" s="175"/>
      <c r="C1101" s="133" t="s">
        <v>1769</v>
      </c>
      <c r="D1101" s="133" t="s">
        <v>1770</v>
      </c>
      <c r="E1101" s="133" t="s">
        <v>1771</v>
      </c>
      <c r="F1101" s="133" t="s">
        <v>1772</v>
      </c>
      <c r="G1101" s="133" t="s">
        <v>1773</v>
      </c>
    </row>
    <row r="1102" spans="1:7" ht="24.75">
      <c r="A1102" s="134" t="s">
        <v>2073</v>
      </c>
      <c r="B1102" s="135" t="s">
        <v>2074</v>
      </c>
      <c r="C1102" s="134" t="s">
        <v>1761</v>
      </c>
      <c r="D1102" s="134" t="s">
        <v>1776</v>
      </c>
      <c r="E1102" s="136">
        <v>3.7000000000000002E-3</v>
      </c>
      <c r="F1102" s="137">
        <v>503.53</v>
      </c>
      <c r="G1102" s="137">
        <v>1.86</v>
      </c>
    </row>
    <row r="1103" spans="1:7">
      <c r="A1103" s="138"/>
      <c r="B1103" s="138"/>
      <c r="C1103" s="138"/>
      <c r="D1103" s="138"/>
      <c r="E1103" s="176" t="s">
        <v>1806</v>
      </c>
      <c r="F1103" s="176"/>
      <c r="G1103" s="139">
        <v>1.86</v>
      </c>
    </row>
    <row r="1104" spans="1:7">
      <c r="A1104" s="138"/>
      <c r="B1104" s="138"/>
      <c r="C1104" s="138"/>
      <c r="D1104" s="138"/>
      <c r="E1104" s="177" t="s">
        <v>1807</v>
      </c>
      <c r="F1104" s="177"/>
      <c r="G1104" s="140">
        <v>7.56</v>
      </c>
    </row>
    <row r="1105" spans="1:7">
      <c r="A1105" s="138"/>
      <c r="B1105" s="138"/>
      <c r="C1105" s="138"/>
      <c r="D1105" s="138"/>
      <c r="E1105" s="178"/>
      <c r="F1105" s="178"/>
      <c r="G1105" s="178"/>
    </row>
    <row r="1106" spans="1:7">
      <c r="A1106" s="179" t="s">
        <v>2076</v>
      </c>
      <c r="B1106" s="179"/>
      <c r="C1106" s="179"/>
      <c r="D1106" s="179"/>
      <c r="E1106" s="179"/>
      <c r="F1106" s="179"/>
      <c r="G1106" s="179"/>
    </row>
    <row r="1107" spans="1:7" ht="16.5">
      <c r="A1107" s="175" t="s">
        <v>1768</v>
      </c>
      <c r="B1107" s="175"/>
      <c r="C1107" s="133" t="s">
        <v>1769</v>
      </c>
      <c r="D1107" s="133" t="s">
        <v>1770</v>
      </c>
      <c r="E1107" s="133" t="s">
        <v>1771</v>
      </c>
      <c r="F1107" s="133" t="s">
        <v>1772</v>
      </c>
      <c r="G1107" s="133" t="s">
        <v>1773</v>
      </c>
    </row>
    <row r="1108" spans="1:7" ht="16.5">
      <c r="A1108" s="134" t="s">
        <v>2077</v>
      </c>
      <c r="B1108" s="135" t="s">
        <v>2078</v>
      </c>
      <c r="C1108" s="134" t="s">
        <v>1761</v>
      </c>
      <c r="D1108" s="134" t="s">
        <v>1872</v>
      </c>
      <c r="E1108" s="136">
        <v>0.15809999999999999</v>
      </c>
      <c r="F1108" s="137">
        <v>18.21</v>
      </c>
      <c r="G1108" s="137">
        <v>2.87</v>
      </c>
    </row>
    <row r="1109" spans="1:7">
      <c r="A1109" s="138"/>
      <c r="B1109" s="138"/>
      <c r="C1109" s="138"/>
      <c r="D1109" s="138"/>
      <c r="E1109" s="176" t="s">
        <v>1792</v>
      </c>
      <c r="F1109" s="176"/>
      <c r="G1109" s="139">
        <v>2.87</v>
      </c>
    </row>
    <row r="1110" spans="1:7" ht="16.5">
      <c r="A1110" s="175" t="s">
        <v>1793</v>
      </c>
      <c r="B1110" s="175"/>
      <c r="C1110" s="133" t="s">
        <v>1769</v>
      </c>
      <c r="D1110" s="133" t="s">
        <v>1770</v>
      </c>
      <c r="E1110" s="133" t="s">
        <v>1771</v>
      </c>
      <c r="F1110" s="133" t="s">
        <v>1772</v>
      </c>
      <c r="G1110" s="133" t="s">
        <v>1773</v>
      </c>
    </row>
    <row r="1111" spans="1:7">
      <c r="A1111" s="134" t="s">
        <v>1799</v>
      </c>
      <c r="B1111" s="135" t="s">
        <v>1867</v>
      </c>
      <c r="C1111" s="134" t="s">
        <v>1761</v>
      </c>
      <c r="D1111" s="134" t="s">
        <v>1796</v>
      </c>
      <c r="E1111" s="136">
        <v>0.40899999999999997</v>
      </c>
      <c r="F1111" s="137">
        <v>32.549999999999997</v>
      </c>
      <c r="G1111" s="137">
        <v>13.31</v>
      </c>
    </row>
    <row r="1112" spans="1:7">
      <c r="A1112" s="134" t="s">
        <v>1801</v>
      </c>
      <c r="B1112" s="135" t="s">
        <v>1848</v>
      </c>
      <c r="C1112" s="134" t="s">
        <v>1761</v>
      </c>
      <c r="D1112" s="134" t="s">
        <v>1796</v>
      </c>
      <c r="E1112" s="136">
        <v>0.40899999999999997</v>
      </c>
      <c r="F1112" s="137">
        <v>25.19</v>
      </c>
      <c r="G1112" s="137">
        <v>10.3</v>
      </c>
    </row>
    <row r="1113" spans="1:7">
      <c r="A1113" s="138"/>
      <c r="B1113" s="138"/>
      <c r="C1113" s="138"/>
      <c r="D1113" s="138"/>
      <c r="E1113" s="176" t="s">
        <v>1803</v>
      </c>
      <c r="F1113" s="176"/>
      <c r="G1113" s="139">
        <v>23.61</v>
      </c>
    </row>
    <row r="1114" spans="1:7" ht="16.5">
      <c r="A1114" s="175" t="s">
        <v>14</v>
      </c>
      <c r="B1114" s="175"/>
      <c r="C1114" s="133" t="s">
        <v>1769</v>
      </c>
      <c r="D1114" s="133" t="s">
        <v>1770</v>
      </c>
      <c r="E1114" s="133" t="s">
        <v>1771</v>
      </c>
      <c r="F1114" s="133" t="s">
        <v>1772</v>
      </c>
      <c r="G1114" s="133" t="s">
        <v>1773</v>
      </c>
    </row>
    <row r="1115" spans="1:7" ht="33">
      <c r="A1115" s="134" t="s">
        <v>2079</v>
      </c>
      <c r="B1115" s="135" t="s">
        <v>2080</v>
      </c>
      <c r="C1115" s="134" t="s">
        <v>1761</v>
      </c>
      <c r="D1115" s="134" t="s">
        <v>1776</v>
      </c>
      <c r="E1115" s="136">
        <v>2.93E-2</v>
      </c>
      <c r="F1115" s="137">
        <v>572.16999999999996</v>
      </c>
      <c r="G1115" s="137">
        <v>16.760000000000002</v>
      </c>
    </row>
    <row r="1116" spans="1:7">
      <c r="A1116" s="138"/>
      <c r="B1116" s="138"/>
      <c r="C1116" s="138"/>
      <c r="D1116" s="138"/>
      <c r="E1116" s="176" t="s">
        <v>1806</v>
      </c>
      <c r="F1116" s="176"/>
      <c r="G1116" s="139">
        <v>16.760000000000002</v>
      </c>
    </row>
    <row r="1117" spans="1:7">
      <c r="A1117" s="138"/>
      <c r="B1117" s="138"/>
      <c r="C1117" s="138"/>
      <c r="D1117" s="138"/>
      <c r="E1117" s="177" t="s">
        <v>1807</v>
      </c>
      <c r="F1117" s="177"/>
      <c r="G1117" s="140">
        <v>43.24</v>
      </c>
    </row>
    <row r="1118" spans="1:7">
      <c r="A1118" s="138"/>
      <c r="B1118" s="138"/>
      <c r="C1118" s="138"/>
      <c r="D1118" s="138"/>
      <c r="E1118" s="178"/>
      <c r="F1118" s="178"/>
      <c r="G1118" s="178"/>
    </row>
    <row r="1119" spans="1:7">
      <c r="A1119" s="179" t="s">
        <v>2081</v>
      </c>
      <c r="B1119" s="179"/>
      <c r="C1119" s="179"/>
      <c r="D1119" s="179"/>
      <c r="E1119" s="179"/>
      <c r="F1119" s="179"/>
      <c r="G1119" s="179"/>
    </row>
    <row r="1120" spans="1:7" ht="16.5">
      <c r="A1120" s="175" t="s">
        <v>1768</v>
      </c>
      <c r="B1120" s="175"/>
      <c r="C1120" s="133" t="s">
        <v>1769</v>
      </c>
      <c r="D1120" s="133" t="s">
        <v>1770</v>
      </c>
      <c r="E1120" s="133" t="s">
        <v>1771</v>
      </c>
      <c r="F1120" s="133" t="s">
        <v>1772</v>
      </c>
      <c r="G1120" s="133" t="s">
        <v>1773</v>
      </c>
    </row>
    <row r="1121" spans="1:7" ht="16.5">
      <c r="A1121" s="134" t="s">
        <v>2077</v>
      </c>
      <c r="B1121" s="135" t="s">
        <v>2078</v>
      </c>
      <c r="C1121" s="134" t="s">
        <v>1761</v>
      </c>
      <c r="D1121" s="134" t="s">
        <v>1872</v>
      </c>
      <c r="E1121" s="136">
        <v>0.15809999999999999</v>
      </c>
      <c r="F1121" s="137">
        <v>18.21</v>
      </c>
      <c r="G1121" s="137">
        <v>2.87</v>
      </c>
    </row>
    <row r="1122" spans="1:7">
      <c r="A1122" s="138"/>
      <c r="B1122" s="138"/>
      <c r="C1122" s="138"/>
      <c r="D1122" s="138"/>
      <c r="E1122" s="176" t="s">
        <v>1792</v>
      </c>
      <c r="F1122" s="176"/>
      <c r="G1122" s="139">
        <v>2.87</v>
      </c>
    </row>
    <row r="1123" spans="1:7" ht="16.5">
      <c r="A1123" s="175" t="s">
        <v>1793</v>
      </c>
      <c r="B1123" s="175"/>
      <c r="C1123" s="133" t="s">
        <v>1769</v>
      </c>
      <c r="D1123" s="133" t="s">
        <v>1770</v>
      </c>
      <c r="E1123" s="133" t="s">
        <v>1771</v>
      </c>
      <c r="F1123" s="133" t="s">
        <v>1772</v>
      </c>
      <c r="G1123" s="133" t="s">
        <v>1773</v>
      </c>
    </row>
    <row r="1124" spans="1:7">
      <c r="A1124" s="134" t="s">
        <v>1799</v>
      </c>
      <c r="B1124" s="135" t="s">
        <v>1867</v>
      </c>
      <c r="C1124" s="134" t="s">
        <v>1761</v>
      </c>
      <c r="D1124" s="134" t="s">
        <v>1796</v>
      </c>
      <c r="E1124" s="136">
        <v>0.40899999999999997</v>
      </c>
      <c r="F1124" s="137">
        <v>32.549999999999997</v>
      </c>
      <c r="G1124" s="137">
        <v>13.31</v>
      </c>
    </row>
    <row r="1125" spans="1:7">
      <c r="A1125" s="134" t="s">
        <v>1801</v>
      </c>
      <c r="B1125" s="135" t="s">
        <v>1848</v>
      </c>
      <c r="C1125" s="134" t="s">
        <v>1761</v>
      </c>
      <c r="D1125" s="134" t="s">
        <v>1796</v>
      </c>
      <c r="E1125" s="136">
        <v>0.40899999999999997</v>
      </c>
      <c r="F1125" s="137">
        <v>25.19</v>
      </c>
      <c r="G1125" s="137">
        <v>10.3</v>
      </c>
    </row>
    <row r="1126" spans="1:7">
      <c r="A1126" s="138"/>
      <c r="B1126" s="138"/>
      <c r="C1126" s="138"/>
      <c r="D1126" s="138"/>
      <c r="E1126" s="176" t="s">
        <v>1803</v>
      </c>
      <c r="F1126" s="176"/>
      <c r="G1126" s="139">
        <v>23.61</v>
      </c>
    </row>
    <row r="1127" spans="1:7" ht="16.5">
      <c r="A1127" s="175" t="s">
        <v>14</v>
      </c>
      <c r="B1127" s="175"/>
      <c r="C1127" s="133" t="s">
        <v>1769</v>
      </c>
      <c r="D1127" s="133" t="s">
        <v>1770</v>
      </c>
      <c r="E1127" s="133" t="s">
        <v>1771</v>
      </c>
      <c r="F1127" s="133" t="s">
        <v>1772</v>
      </c>
      <c r="G1127" s="133" t="s">
        <v>1773</v>
      </c>
    </row>
    <row r="1128" spans="1:7" ht="33">
      <c r="A1128" s="134" t="s">
        <v>2079</v>
      </c>
      <c r="B1128" s="135" t="s">
        <v>2080</v>
      </c>
      <c r="C1128" s="134" t="s">
        <v>1761</v>
      </c>
      <c r="D1128" s="134" t="s">
        <v>1776</v>
      </c>
      <c r="E1128" s="136">
        <v>2.93E-2</v>
      </c>
      <c r="F1128" s="137">
        <v>572.16999999999996</v>
      </c>
      <c r="G1128" s="137">
        <v>16.760000000000002</v>
      </c>
    </row>
    <row r="1129" spans="1:7">
      <c r="A1129" s="138"/>
      <c r="B1129" s="138"/>
      <c r="C1129" s="138"/>
      <c r="D1129" s="138"/>
      <c r="E1129" s="176" t="s">
        <v>1806</v>
      </c>
      <c r="F1129" s="176"/>
      <c r="G1129" s="139">
        <v>16.760000000000002</v>
      </c>
    </row>
    <row r="1130" spans="1:7">
      <c r="A1130" s="138"/>
      <c r="B1130" s="138"/>
      <c r="C1130" s="138"/>
      <c r="D1130" s="138"/>
      <c r="E1130" s="177" t="s">
        <v>1807</v>
      </c>
      <c r="F1130" s="177"/>
      <c r="G1130" s="140">
        <v>43.24</v>
      </c>
    </row>
    <row r="1131" spans="1:7">
      <c r="A1131" s="138"/>
      <c r="B1131" s="138"/>
      <c r="C1131" s="138"/>
      <c r="D1131" s="138"/>
      <c r="E1131" s="178"/>
      <c r="F1131" s="178"/>
      <c r="G1131" s="178"/>
    </row>
    <row r="1132" spans="1:7">
      <c r="A1132" s="179" t="s">
        <v>2082</v>
      </c>
      <c r="B1132" s="179"/>
      <c r="C1132" s="179"/>
      <c r="D1132" s="179"/>
      <c r="E1132" s="179"/>
      <c r="F1132" s="179"/>
      <c r="G1132" s="179"/>
    </row>
    <row r="1133" spans="1:7" ht="16.5">
      <c r="A1133" s="175" t="s">
        <v>1768</v>
      </c>
      <c r="B1133" s="175"/>
      <c r="C1133" s="133" t="s">
        <v>1769</v>
      </c>
      <c r="D1133" s="133" t="s">
        <v>1770</v>
      </c>
      <c r="E1133" s="133" t="s">
        <v>1771</v>
      </c>
      <c r="F1133" s="133" t="s">
        <v>1772</v>
      </c>
      <c r="G1133" s="133" t="s">
        <v>1773</v>
      </c>
    </row>
    <row r="1134" spans="1:7">
      <c r="A1134" s="134" t="s">
        <v>2083</v>
      </c>
      <c r="B1134" s="135" t="s">
        <v>2084</v>
      </c>
      <c r="C1134" s="134" t="s">
        <v>1761</v>
      </c>
      <c r="D1134" s="134" t="s">
        <v>1784</v>
      </c>
      <c r="E1134" s="136">
        <v>4.91</v>
      </c>
      <c r="F1134" s="137">
        <v>0.73</v>
      </c>
      <c r="G1134" s="137">
        <v>3.58</v>
      </c>
    </row>
    <row r="1135" spans="1:7">
      <c r="A1135" s="134" t="s">
        <v>2085</v>
      </c>
      <c r="B1135" s="135" t="s">
        <v>2086</v>
      </c>
      <c r="C1135" s="134" t="s">
        <v>1761</v>
      </c>
      <c r="D1135" s="134" t="s">
        <v>1784</v>
      </c>
      <c r="E1135" s="136">
        <v>0.42199999999999999</v>
      </c>
      <c r="F1135" s="137">
        <v>4.28</v>
      </c>
      <c r="G1135" s="137">
        <v>1.8</v>
      </c>
    </row>
    <row r="1136" spans="1:7" ht="16.5">
      <c r="A1136" s="134" t="s">
        <v>2087</v>
      </c>
      <c r="B1136" s="135" t="s">
        <v>2088</v>
      </c>
      <c r="C1136" s="134" t="s">
        <v>1761</v>
      </c>
      <c r="D1136" s="134" t="s">
        <v>1872</v>
      </c>
      <c r="E1136" s="136">
        <v>1.0552999999999999</v>
      </c>
      <c r="F1136" s="137">
        <v>23.69</v>
      </c>
      <c r="G1136" s="137">
        <v>25</v>
      </c>
    </row>
    <row r="1137" spans="1:7">
      <c r="A1137" s="138"/>
      <c r="B1137" s="138"/>
      <c r="C1137" s="138"/>
      <c r="D1137" s="138"/>
      <c r="E1137" s="176" t="s">
        <v>1792</v>
      </c>
      <c r="F1137" s="176"/>
      <c r="G1137" s="139">
        <v>30.38</v>
      </c>
    </row>
    <row r="1138" spans="1:7" ht="16.5">
      <c r="A1138" s="175" t="s">
        <v>1793</v>
      </c>
      <c r="B1138" s="175"/>
      <c r="C1138" s="133" t="s">
        <v>1769</v>
      </c>
      <c r="D1138" s="133" t="s">
        <v>1770</v>
      </c>
      <c r="E1138" s="133" t="s">
        <v>1771</v>
      </c>
      <c r="F1138" s="133" t="s">
        <v>1772</v>
      </c>
      <c r="G1138" s="133" t="s">
        <v>1773</v>
      </c>
    </row>
    <row r="1139" spans="1:7" ht="16.5">
      <c r="A1139" s="134" t="s">
        <v>2089</v>
      </c>
      <c r="B1139" s="135" t="s">
        <v>2090</v>
      </c>
      <c r="C1139" s="134" t="s">
        <v>1761</v>
      </c>
      <c r="D1139" s="134" t="s">
        <v>1796</v>
      </c>
      <c r="E1139" s="136">
        <v>0.53410000000000002</v>
      </c>
      <c r="F1139" s="137">
        <v>32.4</v>
      </c>
      <c r="G1139" s="137">
        <v>17.3</v>
      </c>
    </row>
    <row r="1140" spans="1:7">
      <c r="A1140" s="134" t="s">
        <v>1801</v>
      </c>
      <c r="B1140" s="135" t="s">
        <v>1848</v>
      </c>
      <c r="C1140" s="134" t="s">
        <v>1761</v>
      </c>
      <c r="D1140" s="134" t="s">
        <v>1796</v>
      </c>
      <c r="E1140" s="136">
        <v>0.26860000000000001</v>
      </c>
      <c r="F1140" s="137">
        <v>25.19</v>
      </c>
      <c r="G1140" s="137">
        <v>6.76</v>
      </c>
    </row>
    <row r="1141" spans="1:7">
      <c r="A1141" s="138"/>
      <c r="B1141" s="138"/>
      <c r="C1141" s="138"/>
      <c r="D1141" s="138"/>
      <c r="E1141" s="176" t="s">
        <v>1803</v>
      </c>
      <c r="F1141" s="176"/>
      <c r="G1141" s="139">
        <v>24.06</v>
      </c>
    </row>
    <row r="1142" spans="1:7">
      <c r="A1142" s="138"/>
      <c r="B1142" s="138"/>
      <c r="C1142" s="138"/>
      <c r="D1142" s="138"/>
      <c r="E1142" s="177" t="s">
        <v>1807</v>
      </c>
      <c r="F1142" s="177"/>
      <c r="G1142" s="140">
        <v>54.44</v>
      </c>
    </row>
    <row r="1143" spans="1:7">
      <c r="A1143" s="138"/>
      <c r="B1143" s="138"/>
      <c r="C1143" s="138"/>
      <c r="D1143" s="138"/>
      <c r="E1143" s="178"/>
      <c r="F1143" s="178"/>
      <c r="G1143" s="178"/>
    </row>
    <row r="1144" spans="1:7">
      <c r="A1144" s="179" t="s">
        <v>2091</v>
      </c>
      <c r="B1144" s="179"/>
      <c r="C1144" s="179"/>
      <c r="D1144" s="179"/>
      <c r="E1144" s="179"/>
      <c r="F1144" s="179"/>
      <c r="G1144" s="179"/>
    </row>
    <row r="1145" spans="1:7" ht="16.5">
      <c r="A1145" s="175" t="s">
        <v>1768</v>
      </c>
      <c r="B1145" s="175"/>
      <c r="C1145" s="133" t="s">
        <v>1769</v>
      </c>
      <c r="D1145" s="133" t="s">
        <v>1770</v>
      </c>
      <c r="E1145" s="133" t="s">
        <v>1771</v>
      </c>
      <c r="F1145" s="133" t="s">
        <v>1772</v>
      </c>
      <c r="G1145" s="133" t="s">
        <v>1773</v>
      </c>
    </row>
    <row r="1146" spans="1:7">
      <c r="A1146" s="134" t="s">
        <v>2083</v>
      </c>
      <c r="B1146" s="135" t="s">
        <v>2084</v>
      </c>
      <c r="C1146" s="134" t="s">
        <v>1761</v>
      </c>
      <c r="D1146" s="134" t="s">
        <v>1784</v>
      </c>
      <c r="E1146" s="136">
        <v>4.91</v>
      </c>
      <c r="F1146" s="137">
        <v>0.73</v>
      </c>
      <c r="G1146" s="137">
        <v>3.58</v>
      </c>
    </row>
    <row r="1147" spans="1:7">
      <c r="A1147" s="134" t="s">
        <v>2085</v>
      </c>
      <c r="B1147" s="135" t="s">
        <v>2086</v>
      </c>
      <c r="C1147" s="134" t="s">
        <v>1761</v>
      </c>
      <c r="D1147" s="134" t="s">
        <v>1784</v>
      </c>
      <c r="E1147" s="136">
        <v>0.42199999999999999</v>
      </c>
      <c r="F1147" s="137">
        <v>4.28</v>
      </c>
      <c r="G1147" s="137">
        <v>1.8</v>
      </c>
    </row>
    <row r="1148" spans="1:7" ht="16.5">
      <c r="A1148" s="134" t="s">
        <v>2087</v>
      </c>
      <c r="B1148" s="135" t="s">
        <v>2088</v>
      </c>
      <c r="C1148" s="134" t="s">
        <v>1761</v>
      </c>
      <c r="D1148" s="134" t="s">
        <v>1872</v>
      </c>
      <c r="E1148" s="136">
        <v>1.0552999999999999</v>
      </c>
      <c r="F1148" s="137">
        <v>23.69</v>
      </c>
      <c r="G1148" s="137">
        <v>25</v>
      </c>
    </row>
    <row r="1149" spans="1:7">
      <c r="A1149" s="138"/>
      <c r="B1149" s="138"/>
      <c r="C1149" s="138"/>
      <c r="D1149" s="138"/>
      <c r="E1149" s="176" t="s">
        <v>1792</v>
      </c>
      <c r="F1149" s="176"/>
      <c r="G1149" s="139">
        <v>30.38</v>
      </c>
    </row>
    <row r="1150" spans="1:7" ht="16.5">
      <c r="A1150" s="175" t="s">
        <v>1793</v>
      </c>
      <c r="B1150" s="175"/>
      <c r="C1150" s="133" t="s">
        <v>1769</v>
      </c>
      <c r="D1150" s="133" t="s">
        <v>1770</v>
      </c>
      <c r="E1150" s="133" t="s">
        <v>1771</v>
      </c>
      <c r="F1150" s="133" t="s">
        <v>1772</v>
      </c>
      <c r="G1150" s="133" t="s">
        <v>1773</v>
      </c>
    </row>
    <row r="1151" spans="1:7" ht="16.5">
      <c r="A1151" s="134" t="s">
        <v>2089</v>
      </c>
      <c r="B1151" s="135" t="s">
        <v>2090</v>
      </c>
      <c r="C1151" s="134" t="s">
        <v>1761</v>
      </c>
      <c r="D1151" s="134" t="s">
        <v>1796</v>
      </c>
      <c r="E1151" s="136">
        <v>0.53410000000000002</v>
      </c>
      <c r="F1151" s="137">
        <v>32.4</v>
      </c>
      <c r="G1151" s="137">
        <v>17.3</v>
      </c>
    </row>
    <row r="1152" spans="1:7">
      <c r="A1152" s="134" t="s">
        <v>1801</v>
      </c>
      <c r="B1152" s="135" t="s">
        <v>1848</v>
      </c>
      <c r="C1152" s="134" t="s">
        <v>1761</v>
      </c>
      <c r="D1152" s="134" t="s">
        <v>1796</v>
      </c>
      <c r="E1152" s="136">
        <v>0.26860000000000001</v>
      </c>
      <c r="F1152" s="137">
        <v>25.19</v>
      </c>
      <c r="G1152" s="137">
        <v>6.76</v>
      </c>
    </row>
    <row r="1153" spans="1:7">
      <c r="A1153" s="138"/>
      <c r="B1153" s="138"/>
      <c r="C1153" s="138"/>
      <c r="D1153" s="138"/>
      <c r="E1153" s="176" t="s">
        <v>1803</v>
      </c>
      <c r="F1153" s="176"/>
      <c r="G1153" s="139">
        <v>24.06</v>
      </c>
    </row>
    <row r="1154" spans="1:7">
      <c r="A1154" s="138"/>
      <c r="B1154" s="138"/>
      <c r="C1154" s="138"/>
      <c r="D1154" s="138"/>
      <c r="E1154" s="177" t="s">
        <v>1807</v>
      </c>
      <c r="F1154" s="177"/>
      <c r="G1154" s="140">
        <v>54.44</v>
      </c>
    </row>
    <row r="1155" spans="1:7">
      <c r="A1155" s="138"/>
      <c r="B1155" s="138"/>
      <c r="C1155" s="138"/>
      <c r="D1155" s="138"/>
      <c r="E1155" s="178"/>
      <c r="F1155" s="178"/>
      <c r="G1155" s="178"/>
    </row>
    <row r="1156" spans="1:7">
      <c r="A1156" s="179" t="s">
        <v>2092</v>
      </c>
      <c r="B1156" s="179"/>
      <c r="C1156" s="179"/>
      <c r="D1156" s="179"/>
      <c r="E1156" s="179"/>
      <c r="F1156" s="179"/>
      <c r="G1156" s="179"/>
    </row>
    <row r="1157" spans="1:7" ht="16.5">
      <c r="A1157" s="175" t="s">
        <v>1768</v>
      </c>
      <c r="B1157" s="175"/>
      <c r="C1157" s="133" t="s">
        <v>1769</v>
      </c>
      <c r="D1157" s="133" t="s">
        <v>1770</v>
      </c>
      <c r="E1157" s="133" t="s">
        <v>1771</v>
      </c>
      <c r="F1157" s="133" t="s">
        <v>1772</v>
      </c>
      <c r="G1157" s="133" t="s">
        <v>1773</v>
      </c>
    </row>
    <row r="1158" spans="1:7">
      <c r="A1158" s="134" t="s">
        <v>2093</v>
      </c>
      <c r="B1158" s="135" t="s">
        <v>2094</v>
      </c>
      <c r="C1158" s="134" t="s">
        <v>1761</v>
      </c>
      <c r="D1158" s="134" t="s">
        <v>1784</v>
      </c>
      <c r="E1158" s="136">
        <v>4.0300000000000002E-2</v>
      </c>
      <c r="F1158" s="137">
        <v>50.43</v>
      </c>
      <c r="G1158" s="137">
        <v>2.0299999999999998</v>
      </c>
    </row>
    <row r="1159" spans="1:7" ht="16.5">
      <c r="A1159" s="134" t="s">
        <v>2095</v>
      </c>
      <c r="B1159" s="135" t="s">
        <v>2096</v>
      </c>
      <c r="C1159" s="134" t="s">
        <v>1761</v>
      </c>
      <c r="D1159" s="134" t="s">
        <v>1787</v>
      </c>
      <c r="E1159" s="136">
        <v>1.0349999999999999</v>
      </c>
      <c r="F1159" s="137">
        <v>13.88</v>
      </c>
      <c r="G1159" s="137">
        <v>14.36</v>
      </c>
    </row>
    <row r="1160" spans="1:7">
      <c r="A1160" s="138"/>
      <c r="B1160" s="138"/>
      <c r="C1160" s="138"/>
      <c r="D1160" s="138"/>
      <c r="E1160" s="176" t="s">
        <v>1792</v>
      </c>
      <c r="F1160" s="176"/>
      <c r="G1160" s="139">
        <v>16.39</v>
      </c>
    </row>
    <row r="1161" spans="1:7" ht="16.5">
      <c r="A1161" s="175" t="s">
        <v>1793</v>
      </c>
      <c r="B1161" s="175"/>
      <c r="C1161" s="133" t="s">
        <v>1769</v>
      </c>
      <c r="D1161" s="133" t="s">
        <v>1770</v>
      </c>
      <c r="E1161" s="133" t="s">
        <v>1771</v>
      </c>
      <c r="F1161" s="133" t="s">
        <v>1772</v>
      </c>
      <c r="G1161" s="133" t="s">
        <v>1773</v>
      </c>
    </row>
    <row r="1162" spans="1:7" ht="16.5">
      <c r="A1162" s="134" t="s">
        <v>1865</v>
      </c>
      <c r="B1162" s="135" t="s">
        <v>1866</v>
      </c>
      <c r="C1162" s="134" t="s">
        <v>1761</v>
      </c>
      <c r="D1162" s="134" t="s">
        <v>1796</v>
      </c>
      <c r="E1162" s="136">
        <v>0.36349999999999999</v>
      </c>
      <c r="F1162" s="137">
        <v>33.89</v>
      </c>
      <c r="G1162" s="137">
        <v>12.31</v>
      </c>
    </row>
    <row r="1163" spans="1:7">
      <c r="A1163" s="134" t="s">
        <v>1801</v>
      </c>
      <c r="B1163" s="135" t="s">
        <v>1848</v>
      </c>
      <c r="C1163" s="134" t="s">
        <v>1761</v>
      </c>
      <c r="D1163" s="134" t="s">
        <v>1796</v>
      </c>
      <c r="E1163" s="136">
        <v>0.15140000000000001</v>
      </c>
      <c r="F1163" s="137">
        <v>25.19</v>
      </c>
      <c r="G1163" s="137">
        <v>3.81</v>
      </c>
    </row>
    <row r="1164" spans="1:7">
      <c r="A1164" s="138"/>
      <c r="B1164" s="138"/>
      <c r="C1164" s="138"/>
      <c r="D1164" s="138"/>
      <c r="E1164" s="176" t="s">
        <v>1803</v>
      </c>
      <c r="F1164" s="176"/>
      <c r="G1164" s="139">
        <v>16.12</v>
      </c>
    </row>
    <row r="1165" spans="1:7">
      <c r="A1165" s="138"/>
      <c r="B1165" s="138"/>
      <c r="C1165" s="138"/>
      <c r="D1165" s="138"/>
      <c r="E1165" s="177" t="s">
        <v>1807</v>
      </c>
      <c r="F1165" s="177"/>
      <c r="G1165" s="140">
        <v>32.51</v>
      </c>
    </row>
    <row r="1166" spans="1:7">
      <c r="A1166" s="138"/>
      <c r="B1166" s="138"/>
      <c r="C1166" s="138"/>
      <c r="D1166" s="138"/>
      <c r="E1166" s="178"/>
      <c r="F1166" s="178"/>
      <c r="G1166" s="178"/>
    </row>
    <row r="1167" spans="1:7">
      <c r="A1167" s="179" t="s">
        <v>2097</v>
      </c>
      <c r="B1167" s="179"/>
      <c r="C1167" s="179"/>
      <c r="D1167" s="179"/>
      <c r="E1167" s="179"/>
      <c r="F1167" s="179"/>
      <c r="G1167" s="179"/>
    </row>
    <row r="1168" spans="1:7" ht="16.5">
      <c r="A1168" s="175" t="s">
        <v>1768</v>
      </c>
      <c r="B1168" s="175"/>
      <c r="C1168" s="133" t="s">
        <v>1769</v>
      </c>
      <c r="D1168" s="133" t="s">
        <v>1770</v>
      </c>
      <c r="E1168" s="133" t="s">
        <v>1771</v>
      </c>
      <c r="F1168" s="133" t="s">
        <v>1772</v>
      </c>
      <c r="G1168" s="133" t="s">
        <v>1773</v>
      </c>
    </row>
    <row r="1169" spans="1:7" ht="33">
      <c r="A1169" s="134" t="s">
        <v>2098</v>
      </c>
      <c r="B1169" s="135" t="s">
        <v>2099</v>
      </c>
      <c r="C1169" s="134" t="s">
        <v>1761</v>
      </c>
      <c r="D1169" s="134" t="s">
        <v>1872</v>
      </c>
      <c r="E1169" s="136">
        <v>1</v>
      </c>
      <c r="F1169" s="137">
        <v>79.319999999999993</v>
      </c>
      <c r="G1169" s="137">
        <v>79.319999999999993</v>
      </c>
    </row>
    <row r="1170" spans="1:7">
      <c r="A1170" s="138"/>
      <c r="B1170" s="138"/>
      <c r="C1170" s="138"/>
      <c r="D1170" s="138"/>
      <c r="E1170" s="176" t="s">
        <v>1792</v>
      </c>
      <c r="F1170" s="176"/>
      <c r="G1170" s="139">
        <v>79.319999999999993</v>
      </c>
    </row>
    <row r="1171" spans="1:7" ht="16.5">
      <c r="A1171" s="175" t="s">
        <v>1793</v>
      </c>
      <c r="B1171" s="175"/>
      <c r="C1171" s="133" t="s">
        <v>1769</v>
      </c>
      <c r="D1171" s="133" t="s">
        <v>1770</v>
      </c>
      <c r="E1171" s="133" t="s">
        <v>1771</v>
      </c>
      <c r="F1171" s="133" t="s">
        <v>1772</v>
      </c>
      <c r="G1171" s="133" t="s">
        <v>1773</v>
      </c>
    </row>
    <row r="1172" spans="1:7" ht="16.5">
      <c r="A1172" s="134" t="s">
        <v>2025</v>
      </c>
      <c r="B1172" s="135" t="s">
        <v>2026</v>
      </c>
      <c r="C1172" s="134" t="s">
        <v>1761</v>
      </c>
      <c r="D1172" s="134" t="s">
        <v>1796</v>
      </c>
      <c r="E1172" s="136">
        <v>0.47860000000000003</v>
      </c>
      <c r="F1172" s="137">
        <v>34.65</v>
      </c>
      <c r="G1172" s="137">
        <v>16.579999999999998</v>
      </c>
    </row>
    <row r="1173" spans="1:7">
      <c r="A1173" s="134" t="s">
        <v>1801</v>
      </c>
      <c r="B1173" s="135" t="s">
        <v>1848</v>
      </c>
      <c r="C1173" s="134" t="s">
        <v>1761</v>
      </c>
      <c r="D1173" s="134" t="s">
        <v>1796</v>
      </c>
      <c r="E1173" s="136">
        <v>0.47860000000000003</v>
      </c>
      <c r="F1173" s="137">
        <v>25.19</v>
      </c>
      <c r="G1173" s="137">
        <v>12.05</v>
      </c>
    </row>
    <row r="1174" spans="1:7">
      <c r="A1174" s="138"/>
      <c r="B1174" s="138"/>
      <c r="C1174" s="138"/>
      <c r="D1174" s="138"/>
      <c r="E1174" s="176" t="s">
        <v>1803</v>
      </c>
      <c r="F1174" s="176"/>
      <c r="G1174" s="139">
        <v>28.63</v>
      </c>
    </row>
    <row r="1175" spans="1:7">
      <c r="A1175" s="138"/>
      <c r="B1175" s="138"/>
      <c r="C1175" s="138"/>
      <c r="D1175" s="138"/>
      <c r="E1175" s="177" t="s">
        <v>1807</v>
      </c>
      <c r="F1175" s="177"/>
      <c r="G1175" s="140">
        <v>107.95</v>
      </c>
    </row>
    <row r="1176" spans="1:7">
      <c r="A1176" s="138"/>
      <c r="B1176" s="138"/>
      <c r="C1176" s="138"/>
      <c r="D1176" s="138"/>
      <c r="E1176" s="178"/>
      <c r="F1176" s="178"/>
      <c r="G1176" s="178"/>
    </row>
    <row r="1177" spans="1:7">
      <c r="A1177" s="179" t="s">
        <v>2100</v>
      </c>
      <c r="B1177" s="179"/>
      <c r="C1177" s="179"/>
      <c r="D1177" s="179"/>
      <c r="E1177" s="179"/>
      <c r="F1177" s="179"/>
      <c r="G1177" s="179"/>
    </row>
    <row r="1178" spans="1:7" ht="16.5">
      <c r="A1178" s="175" t="s">
        <v>2101</v>
      </c>
      <c r="B1178" s="175"/>
      <c r="C1178" s="133" t="s">
        <v>1769</v>
      </c>
      <c r="D1178" s="133" t="s">
        <v>1770</v>
      </c>
      <c r="E1178" s="133" t="s">
        <v>1771</v>
      </c>
      <c r="F1178" s="133" t="s">
        <v>1772</v>
      </c>
      <c r="G1178" s="133" t="s">
        <v>1773</v>
      </c>
    </row>
    <row r="1179" spans="1:7" ht="16.5">
      <c r="A1179" s="134" t="s">
        <v>2102</v>
      </c>
      <c r="B1179" s="135" t="s">
        <v>2103</v>
      </c>
      <c r="C1179" s="134" t="s">
        <v>1761</v>
      </c>
      <c r="D1179" s="134" t="s">
        <v>2104</v>
      </c>
      <c r="E1179" s="136">
        <v>3.86</v>
      </c>
      <c r="F1179" s="137">
        <v>0.85</v>
      </c>
      <c r="G1179" s="137">
        <v>3.28</v>
      </c>
    </row>
    <row r="1180" spans="1:7">
      <c r="A1180" s="138"/>
      <c r="B1180" s="138"/>
      <c r="C1180" s="138"/>
      <c r="D1180" s="138"/>
      <c r="E1180" s="176" t="s">
        <v>2105</v>
      </c>
      <c r="F1180" s="176"/>
      <c r="G1180" s="139">
        <v>3.28</v>
      </c>
    </row>
    <row r="1181" spans="1:7" ht="16.5">
      <c r="A1181" s="175" t="s">
        <v>1768</v>
      </c>
      <c r="B1181" s="175"/>
      <c r="C1181" s="133" t="s">
        <v>1769</v>
      </c>
      <c r="D1181" s="133" t="s">
        <v>1770</v>
      </c>
      <c r="E1181" s="133" t="s">
        <v>1771</v>
      </c>
      <c r="F1181" s="133" t="s">
        <v>1772</v>
      </c>
      <c r="G1181" s="133" t="s">
        <v>1773</v>
      </c>
    </row>
    <row r="1182" spans="1:7" ht="16.5">
      <c r="A1182" s="134" t="s">
        <v>2106</v>
      </c>
      <c r="B1182" s="135" t="s">
        <v>2107</v>
      </c>
      <c r="C1182" s="134" t="s">
        <v>1761</v>
      </c>
      <c r="D1182" s="134" t="s">
        <v>1784</v>
      </c>
      <c r="E1182" s="136">
        <v>0.68600000000000005</v>
      </c>
      <c r="F1182" s="137">
        <v>8.02</v>
      </c>
      <c r="G1182" s="137">
        <v>5.5</v>
      </c>
    </row>
    <row r="1183" spans="1:7" ht="16.5">
      <c r="A1183" s="134" t="s">
        <v>2010</v>
      </c>
      <c r="B1183" s="135" t="s">
        <v>2011</v>
      </c>
      <c r="C1183" s="134" t="s">
        <v>1761</v>
      </c>
      <c r="D1183" s="134" t="s">
        <v>1784</v>
      </c>
      <c r="E1183" s="136">
        <v>4.1000000000000002E-2</v>
      </c>
      <c r="F1183" s="137">
        <v>27.69</v>
      </c>
      <c r="G1183" s="137">
        <v>1.1299999999999999</v>
      </c>
    </row>
    <row r="1184" spans="1:7">
      <c r="A1184" s="134" t="s">
        <v>2108</v>
      </c>
      <c r="B1184" s="135" t="s">
        <v>2109</v>
      </c>
      <c r="C1184" s="134" t="s">
        <v>1761</v>
      </c>
      <c r="D1184" s="134" t="s">
        <v>2110</v>
      </c>
      <c r="E1184" s="136">
        <v>0.01</v>
      </c>
      <c r="F1184" s="137">
        <v>38.380000000000003</v>
      </c>
      <c r="G1184" s="137">
        <v>0.38</v>
      </c>
    </row>
    <row r="1185" spans="1:7" ht="16.5">
      <c r="A1185" s="134" t="s">
        <v>2111</v>
      </c>
      <c r="B1185" s="135" t="s">
        <v>2112</v>
      </c>
      <c r="C1185" s="134" t="s">
        <v>2003</v>
      </c>
      <c r="D1185" s="134" t="s">
        <v>1872</v>
      </c>
      <c r="E1185" s="136">
        <v>1.05</v>
      </c>
      <c r="F1185" s="137">
        <v>39.03</v>
      </c>
      <c r="G1185" s="137">
        <v>40.98</v>
      </c>
    </row>
    <row r="1186" spans="1:7">
      <c r="A1186" s="138"/>
      <c r="B1186" s="138"/>
      <c r="C1186" s="138"/>
      <c r="D1186" s="138"/>
      <c r="E1186" s="176" t="s">
        <v>1792</v>
      </c>
      <c r="F1186" s="176"/>
      <c r="G1186" s="139">
        <v>47.99</v>
      </c>
    </row>
    <row r="1187" spans="1:7" ht="16.5">
      <c r="A1187" s="175" t="s">
        <v>1793</v>
      </c>
      <c r="B1187" s="175"/>
      <c r="C1187" s="133" t="s">
        <v>1769</v>
      </c>
      <c r="D1187" s="133" t="s">
        <v>1770</v>
      </c>
      <c r="E1187" s="133" t="s">
        <v>1771</v>
      </c>
      <c r="F1187" s="133" t="s">
        <v>1772</v>
      </c>
      <c r="G1187" s="133" t="s">
        <v>1773</v>
      </c>
    </row>
    <row r="1188" spans="1:7" ht="16.5">
      <c r="A1188" s="134" t="s">
        <v>2065</v>
      </c>
      <c r="B1188" s="135" t="s">
        <v>2066</v>
      </c>
      <c r="C1188" s="134" t="s">
        <v>1761</v>
      </c>
      <c r="D1188" s="134" t="s">
        <v>1796</v>
      </c>
      <c r="E1188" s="136">
        <v>1</v>
      </c>
      <c r="F1188" s="137">
        <v>25.48</v>
      </c>
      <c r="G1188" s="137">
        <v>25.48</v>
      </c>
    </row>
    <row r="1189" spans="1:7" ht="16.5">
      <c r="A1189" s="134" t="s">
        <v>1994</v>
      </c>
      <c r="B1189" s="135" t="s">
        <v>1995</v>
      </c>
      <c r="C1189" s="134" t="s">
        <v>1761</v>
      </c>
      <c r="D1189" s="134" t="s">
        <v>1796</v>
      </c>
      <c r="E1189" s="136">
        <v>1</v>
      </c>
      <c r="F1189" s="137">
        <v>27.2</v>
      </c>
      <c r="G1189" s="137">
        <v>27.2</v>
      </c>
    </row>
    <row r="1190" spans="1:7">
      <c r="A1190" s="134" t="s">
        <v>1974</v>
      </c>
      <c r="B1190" s="135" t="s">
        <v>1975</v>
      </c>
      <c r="C1190" s="134" t="s">
        <v>1761</v>
      </c>
      <c r="D1190" s="134" t="s">
        <v>1796</v>
      </c>
      <c r="E1190" s="136">
        <v>1</v>
      </c>
      <c r="F1190" s="137">
        <v>36.31</v>
      </c>
      <c r="G1190" s="137">
        <v>36.31</v>
      </c>
    </row>
    <row r="1191" spans="1:7">
      <c r="A1191" s="134" t="s">
        <v>2113</v>
      </c>
      <c r="B1191" s="135" t="s">
        <v>2114</v>
      </c>
      <c r="C1191" s="134" t="s">
        <v>1761</v>
      </c>
      <c r="D1191" s="134" t="s">
        <v>1796</v>
      </c>
      <c r="E1191" s="136">
        <v>1</v>
      </c>
      <c r="F1191" s="137">
        <v>35.67</v>
      </c>
      <c r="G1191" s="137">
        <v>35.67</v>
      </c>
    </row>
    <row r="1192" spans="1:7">
      <c r="A1192" s="138"/>
      <c r="B1192" s="138"/>
      <c r="C1192" s="138"/>
      <c r="D1192" s="138"/>
      <c r="E1192" s="176" t="s">
        <v>1803</v>
      </c>
      <c r="F1192" s="176"/>
      <c r="G1192" s="139">
        <v>124.66</v>
      </c>
    </row>
    <row r="1193" spans="1:7">
      <c r="A1193" s="138"/>
      <c r="B1193" s="138"/>
      <c r="C1193" s="138"/>
      <c r="D1193" s="138"/>
      <c r="E1193" s="177" t="s">
        <v>1807</v>
      </c>
      <c r="F1193" s="177"/>
      <c r="G1193" s="140">
        <v>175.93</v>
      </c>
    </row>
    <row r="1194" spans="1:7">
      <c r="A1194" s="138"/>
      <c r="B1194" s="138"/>
      <c r="C1194" s="138"/>
      <c r="D1194" s="138"/>
      <c r="E1194" s="178"/>
      <c r="F1194" s="178"/>
      <c r="G1194" s="178"/>
    </row>
    <row r="1195" spans="1:7">
      <c r="A1195" s="179" t="s">
        <v>2115</v>
      </c>
      <c r="B1195" s="179"/>
      <c r="C1195" s="179"/>
      <c r="D1195" s="179"/>
      <c r="E1195" s="179"/>
      <c r="F1195" s="179"/>
      <c r="G1195" s="179"/>
    </row>
    <row r="1196" spans="1:7" ht="16.5">
      <c r="A1196" s="175" t="s">
        <v>1768</v>
      </c>
      <c r="B1196" s="175"/>
      <c r="C1196" s="133" t="s">
        <v>1769</v>
      </c>
      <c r="D1196" s="133" t="s">
        <v>1770</v>
      </c>
      <c r="E1196" s="133" t="s">
        <v>1771</v>
      </c>
      <c r="F1196" s="133" t="s">
        <v>1772</v>
      </c>
      <c r="G1196" s="133" t="s">
        <v>1773</v>
      </c>
    </row>
    <row r="1197" spans="1:7" ht="16.5">
      <c r="A1197" s="134" t="s">
        <v>2116</v>
      </c>
      <c r="B1197" s="135" t="s">
        <v>2117</v>
      </c>
      <c r="C1197" s="134" t="s">
        <v>1761</v>
      </c>
      <c r="D1197" s="134" t="s">
        <v>2118</v>
      </c>
      <c r="E1197" s="136">
        <v>0.21</v>
      </c>
      <c r="F1197" s="137">
        <v>14.39</v>
      </c>
      <c r="G1197" s="137">
        <v>3.02</v>
      </c>
    </row>
    <row r="1198" spans="1:7">
      <c r="A1198" s="134" t="s">
        <v>2119</v>
      </c>
      <c r="B1198" s="135" t="s">
        <v>2120</v>
      </c>
      <c r="C1198" s="134" t="s">
        <v>1761</v>
      </c>
      <c r="D1198" s="134" t="s">
        <v>1784</v>
      </c>
      <c r="E1198" s="136">
        <v>0.5</v>
      </c>
      <c r="F1198" s="137">
        <v>0.66</v>
      </c>
      <c r="G1198" s="137">
        <v>0.33</v>
      </c>
    </row>
    <row r="1199" spans="1:7">
      <c r="A1199" s="138"/>
      <c r="B1199" s="138"/>
      <c r="C1199" s="138"/>
      <c r="D1199" s="138"/>
      <c r="E1199" s="176" t="s">
        <v>1792</v>
      </c>
      <c r="F1199" s="176"/>
      <c r="G1199" s="139">
        <v>3.35</v>
      </c>
    </row>
    <row r="1200" spans="1:7" ht="16.5">
      <c r="A1200" s="175" t="s">
        <v>1793</v>
      </c>
      <c r="B1200" s="175"/>
      <c r="C1200" s="133" t="s">
        <v>1769</v>
      </c>
      <c r="D1200" s="133" t="s">
        <v>1770</v>
      </c>
      <c r="E1200" s="133" t="s">
        <v>1771</v>
      </c>
      <c r="F1200" s="133" t="s">
        <v>1772</v>
      </c>
      <c r="G1200" s="133" t="s">
        <v>1773</v>
      </c>
    </row>
    <row r="1201" spans="1:7">
      <c r="A1201" s="134" t="s">
        <v>1799</v>
      </c>
      <c r="B1201" s="135" t="s">
        <v>1867</v>
      </c>
      <c r="C1201" s="134" t="s">
        <v>1761</v>
      </c>
      <c r="D1201" s="134" t="s">
        <v>1796</v>
      </c>
      <c r="E1201" s="136">
        <v>0.245</v>
      </c>
      <c r="F1201" s="137">
        <v>32.549999999999997</v>
      </c>
      <c r="G1201" s="137">
        <v>7.97</v>
      </c>
    </row>
    <row r="1202" spans="1:7">
      <c r="A1202" s="134" t="s">
        <v>1801</v>
      </c>
      <c r="B1202" s="135" t="s">
        <v>1848</v>
      </c>
      <c r="C1202" s="134" t="s">
        <v>1761</v>
      </c>
      <c r="D1202" s="134" t="s">
        <v>1796</v>
      </c>
      <c r="E1202" s="136">
        <v>0.123</v>
      </c>
      <c r="F1202" s="137">
        <v>25.19</v>
      </c>
      <c r="G1202" s="137">
        <v>3.09</v>
      </c>
    </row>
    <row r="1203" spans="1:7">
      <c r="A1203" s="138"/>
      <c r="B1203" s="138"/>
      <c r="C1203" s="138"/>
      <c r="D1203" s="138"/>
      <c r="E1203" s="176" t="s">
        <v>1803</v>
      </c>
      <c r="F1203" s="176"/>
      <c r="G1203" s="139">
        <v>11.06</v>
      </c>
    </row>
    <row r="1204" spans="1:7" ht="16.5">
      <c r="A1204" s="175" t="s">
        <v>14</v>
      </c>
      <c r="B1204" s="175"/>
      <c r="C1204" s="133" t="s">
        <v>1769</v>
      </c>
      <c r="D1204" s="133" t="s">
        <v>1770</v>
      </c>
      <c r="E1204" s="133" t="s">
        <v>1771</v>
      </c>
      <c r="F1204" s="133" t="s">
        <v>1772</v>
      </c>
      <c r="G1204" s="133" t="s">
        <v>1773</v>
      </c>
    </row>
    <row r="1205" spans="1:7" ht="24.75">
      <c r="A1205" s="134" t="s">
        <v>2121</v>
      </c>
      <c r="B1205" s="135" t="s">
        <v>2122</v>
      </c>
      <c r="C1205" s="134" t="s">
        <v>1761</v>
      </c>
      <c r="D1205" s="134" t="s">
        <v>1776</v>
      </c>
      <c r="E1205" s="136">
        <v>4.3099999999999999E-2</v>
      </c>
      <c r="F1205" s="137">
        <v>576.11</v>
      </c>
      <c r="G1205" s="137">
        <v>24.83</v>
      </c>
    </row>
    <row r="1206" spans="1:7">
      <c r="A1206" s="138"/>
      <c r="B1206" s="138"/>
      <c r="C1206" s="138"/>
      <c r="D1206" s="138"/>
      <c r="E1206" s="176" t="s">
        <v>1806</v>
      </c>
      <c r="F1206" s="176"/>
      <c r="G1206" s="139">
        <v>24.83</v>
      </c>
    </row>
    <row r="1207" spans="1:7">
      <c r="A1207" s="138"/>
      <c r="B1207" s="138"/>
      <c r="C1207" s="138"/>
      <c r="D1207" s="138"/>
      <c r="E1207" s="177" t="s">
        <v>1807</v>
      </c>
      <c r="F1207" s="177"/>
      <c r="G1207" s="140">
        <v>39.24</v>
      </c>
    </row>
    <row r="1208" spans="1:7">
      <c r="A1208" s="138"/>
      <c r="B1208" s="138"/>
      <c r="C1208" s="138"/>
      <c r="D1208" s="138"/>
      <c r="E1208" s="178"/>
      <c r="F1208" s="178"/>
      <c r="G1208" s="178"/>
    </row>
    <row r="1209" spans="1:7">
      <c r="A1209" s="179" t="s">
        <v>2123</v>
      </c>
      <c r="B1209" s="179"/>
      <c r="C1209" s="179"/>
      <c r="D1209" s="179"/>
      <c r="E1209" s="179"/>
      <c r="F1209" s="179"/>
      <c r="G1209" s="179"/>
    </row>
    <row r="1210" spans="1:7" ht="16.5">
      <c r="A1210" s="175" t="s">
        <v>1768</v>
      </c>
      <c r="B1210" s="175"/>
      <c r="C1210" s="133" t="s">
        <v>1769</v>
      </c>
      <c r="D1210" s="133" t="s">
        <v>1770</v>
      </c>
      <c r="E1210" s="133" t="s">
        <v>1771</v>
      </c>
      <c r="F1210" s="133" t="s">
        <v>1772</v>
      </c>
      <c r="G1210" s="133" t="s">
        <v>1773</v>
      </c>
    </row>
    <row r="1211" spans="1:7">
      <c r="A1211" s="134" t="s">
        <v>2083</v>
      </c>
      <c r="B1211" s="135" t="s">
        <v>2084</v>
      </c>
      <c r="C1211" s="134" t="s">
        <v>1761</v>
      </c>
      <c r="D1211" s="134" t="s">
        <v>1784</v>
      </c>
      <c r="E1211" s="136">
        <v>0.63919999999999999</v>
      </c>
      <c r="F1211" s="137">
        <v>0.73</v>
      </c>
      <c r="G1211" s="137">
        <v>0.46</v>
      </c>
    </row>
    <row r="1212" spans="1:7" ht="16.5">
      <c r="A1212" s="134" t="s">
        <v>2124</v>
      </c>
      <c r="B1212" s="135" t="s">
        <v>2125</v>
      </c>
      <c r="C1212" s="134" t="s">
        <v>1761</v>
      </c>
      <c r="D1212" s="134" t="s">
        <v>1872</v>
      </c>
      <c r="E1212" s="136">
        <v>0.15</v>
      </c>
      <c r="F1212" s="137">
        <v>25.47</v>
      </c>
      <c r="G1212" s="137">
        <v>3.82</v>
      </c>
    </row>
    <row r="1213" spans="1:7">
      <c r="A1213" s="134" t="s">
        <v>2085</v>
      </c>
      <c r="B1213" s="135" t="s">
        <v>2086</v>
      </c>
      <c r="C1213" s="134" t="s">
        <v>1761</v>
      </c>
      <c r="D1213" s="134" t="s">
        <v>1784</v>
      </c>
      <c r="E1213" s="136">
        <v>0.09</v>
      </c>
      <c r="F1213" s="137">
        <v>4.28</v>
      </c>
      <c r="G1213" s="137">
        <v>0.38</v>
      </c>
    </row>
    <row r="1214" spans="1:7">
      <c r="A1214" s="138"/>
      <c r="B1214" s="138"/>
      <c r="C1214" s="138"/>
      <c r="D1214" s="138"/>
      <c r="E1214" s="176" t="s">
        <v>1792</v>
      </c>
      <c r="F1214" s="176"/>
      <c r="G1214" s="139">
        <v>4.66</v>
      </c>
    </row>
    <row r="1215" spans="1:7" ht="16.5">
      <c r="A1215" s="175" t="s">
        <v>1793</v>
      </c>
      <c r="B1215" s="175"/>
      <c r="C1215" s="133" t="s">
        <v>1769</v>
      </c>
      <c r="D1215" s="133" t="s">
        <v>1770</v>
      </c>
      <c r="E1215" s="133" t="s">
        <v>1771</v>
      </c>
      <c r="F1215" s="133" t="s">
        <v>1772</v>
      </c>
      <c r="G1215" s="133" t="s">
        <v>1773</v>
      </c>
    </row>
    <row r="1216" spans="1:7" ht="16.5">
      <c r="A1216" s="134" t="s">
        <v>2089</v>
      </c>
      <c r="B1216" s="135" t="s">
        <v>2090</v>
      </c>
      <c r="C1216" s="134" t="s">
        <v>1761</v>
      </c>
      <c r="D1216" s="134" t="s">
        <v>1796</v>
      </c>
      <c r="E1216" s="136">
        <v>7.6399999999999996E-2</v>
      </c>
      <c r="F1216" s="137">
        <v>32.4</v>
      </c>
      <c r="G1216" s="137">
        <v>2.4700000000000002</v>
      </c>
    </row>
    <row r="1217" spans="1:7">
      <c r="A1217" s="134" t="s">
        <v>1801</v>
      </c>
      <c r="B1217" s="135" t="s">
        <v>1848</v>
      </c>
      <c r="C1217" s="134" t="s">
        <v>1761</v>
      </c>
      <c r="D1217" s="134" t="s">
        <v>1796</v>
      </c>
      <c r="E1217" s="136">
        <v>2.9600000000000001E-2</v>
      </c>
      <c r="F1217" s="137">
        <v>25.19</v>
      </c>
      <c r="G1217" s="137">
        <v>0.74</v>
      </c>
    </row>
    <row r="1218" spans="1:7">
      <c r="A1218" s="138"/>
      <c r="B1218" s="138"/>
      <c r="C1218" s="138"/>
      <c r="D1218" s="138"/>
      <c r="E1218" s="176" t="s">
        <v>1803</v>
      </c>
      <c r="F1218" s="176"/>
      <c r="G1218" s="139">
        <v>3.21</v>
      </c>
    </row>
    <row r="1219" spans="1:7">
      <c r="A1219" s="138"/>
      <c r="B1219" s="138"/>
      <c r="C1219" s="138"/>
      <c r="D1219" s="138"/>
      <c r="E1219" s="177" t="s">
        <v>1807</v>
      </c>
      <c r="F1219" s="177"/>
      <c r="G1219" s="140">
        <v>7.87</v>
      </c>
    </row>
    <row r="1220" spans="1:7">
      <c r="A1220" s="138"/>
      <c r="B1220" s="138"/>
      <c r="C1220" s="138"/>
      <c r="D1220" s="138"/>
      <c r="E1220" s="178"/>
      <c r="F1220" s="178"/>
      <c r="G1220" s="178"/>
    </row>
    <row r="1221" spans="1:7">
      <c r="A1221" s="179" t="s">
        <v>2126</v>
      </c>
      <c r="B1221" s="179"/>
      <c r="C1221" s="179"/>
      <c r="D1221" s="179"/>
      <c r="E1221" s="179"/>
      <c r="F1221" s="179"/>
      <c r="G1221" s="179"/>
    </row>
    <row r="1222" spans="1:7" ht="16.5">
      <c r="A1222" s="175" t="s">
        <v>1768</v>
      </c>
      <c r="B1222" s="175"/>
      <c r="C1222" s="133" t="s">
        <v>1769</v>
      </c>
      <c r="D1222" s="133" t="s">
        <v>1770</v>
      </c>
      <c r="E1222" s="133" t="s">
        <v>1771</v>
      </c>
      <c r="F1222" s="133" t="s">
        <v>1772</v>
      </c>
      <c r="G1222" s="133" t="s">
        <v>1773</v>
      </c>
    </row>
    <row r="1223" spans="1:7" ht="24.75">
      <c r="A1223" s="134" t="s">
        <v>2127</v>
      </c>
      <c r="B1223" s="135" t="s">
        <v>2128</v>
      </c>
      <c r="C1223" s="134" t="s">
        <v>1761</v>
      </c>
      <c r="D1223" s="134" t="s">
        <v>1784</v>
      </c>
      <c r="E1223" s="136">
        <v>2.3239999999999998</v>
      </c>
      <c r="F1223" s="137">
        <v>0.27</v>
      </c>
      <c r="G1223" s="137">
        <v>0.62</v>
      </c>
    </row>
    <row r="1224" spans="1:7">
      <c r="A1224" s="138"/>
      <c r="B1224" s="138"/>
      <c r="C1224" s="138"/>
      <c r="D1224" s="138"/>
      <c r="E1224" s="176" t="s">
        <v>1792</v>
      </c>
      <c r="F1224" s="176"/>
      <c r="G1224" s="139">
        <v>0.62</v>
      </c>
    </row>
    <row r="1225" spans="1:7" ht="16.5">
      <c r="A1225" s="175" t="s">
        <v>1793</v>
      </c>
      <c r="B1225" s="175"/>
      <c r="C1225" s="133" t="s">
        <v>1769</v>
      </c>
      <c r="D1225" s="133" t="s">
        <v>1770</v>
      </c>
      <c r="E1225" s="133" t="s">
        <v>1771</v>
      </c>
      <c r="F1225" s="133" t="s">
        <v>1772</v>
      </c>
      <c r="G1225" s="133" t="s">
        <v>1773</v>
      </c>
    </row>
    <row r="1226" spans="1:7">
      <c r="A1226" s="134" t="s">
        <v>1799</v>
      </c>
      <c r="B1226" s="135" t="s">
        <v>1867</v>
      </c>
      <c r="C1226" s="134" t="s">
        <v>1761</v>
      </c>
      <c r="D1226" s="134" t="s">
        <v>1796</v>
      </c>
      <c r="E1226" s="136">
        <v>0.58330000000000004</v>
      </c>
      <c r="F1226" s="137">
        <v>32.549999999999997</v>
      </c>
      <c r="G1226" s="137">
        <v>18.98</v>
      </c>
    </row>
    <row r="1227" spans="1:7">
      <c r="A1227" s="134" t="s">
        <v>1801</v>
      </c>
      <c r="B1227" s="135" t="s">
        <v>1848</v>
      </c>
      <c r="C1227" s="134" t="s">
        <v>1761</v>
      </c>
      <c r="D1227" s="134" t="s">
        <v>1796</v>
      </c>
      <c r="E1227" s="136">
        <v>0.24299999999999999</v>
      </c>
      <c r="F1227" s="137">
        <v>25.19</v>
      </c>
      <c r="G1227" s="137">
        <v>6.12</v>
      </c>
    </row>
    <row r="1228" spans="1:7">
      <c r="A1228" s="138"/>
      <c r="B1228" s="138"/>
      <c r="C1228" s="138"/>
      <c r="D1228" s="138"/>
      <c r="E1228" s="176" t="s">
        <v>1803</v>
      </c>
      <c r="F1228" s="176"/>
      <c r="G1228" s="139">
        <v>25.1</v>
      </c>
    </row>
    <row r="1229" spans="1:7" ht="16.5">
      <c r="A1229" s="175" t="s">
        <v>14</v>
      </c>
      <c r="B1229" s="175"/>
      <c r="C1229" s="133" t="s">
        <v>1769</v>
      </c>
      <c r="D1229" s="133" t="s">
        <v>1770</v>
      </c>
      <c r="E1229" s="133" t="s">
        <v>1771</v>
      </c>
      <c r="F1229" s="133" t="s">
        <v>1772</v>
      </c>
      <c r="G1229" s="133" t="s">
        <v>1773</v>
      </c>
    </row>
    <row r="1230" spans="1:7" ht="24.75">
      <c r="A1230" s="134" t="s">
        <v>2129</v>
      </c>
      <c r="B1230" s="135" t="s">
        <v>2130</v>
      </c>
      <c r="C1230" s="134" t="s">
        <v>1761</v>
      </c>
      <c r="D1230" s="134" t="s">
        <v>1776</v>
      </c>
      <c r="E1230" s="136">
        <v>1.6999999999999999E-3</v>
      </c>
      <c r="F1230" s="137">
        <v>629.57000000000005</v>
      </c>
      <c r="G1230" s="137">
        <v>1.07</v>
      </c>
    </row>
    <row r="1231" spans="1:7">
      <c r="A1231" s="138"/>
      <c r="B1231" s="138"/>
      <c r="C1231" s="138"/>
      <c r="D1231" s="138"/>
      <c r="E1231" s="176" t="s">
        <v>1806</v>
      </c>
      <c r="F1231" s="176"/>
      <c r="G1231" s="139">
        <v>1.07</v>
      </c>
    </row>
    <row r="1232" spans="1:7">
      <c r="A1232" s="138"/>
      <c r="B1232" s="138"/>
      <c r="C1232" s="138"/>
      <c r="D1232" s="138"/>
      <c r="E1232" s="177" t="s">
        <v>1807</v>
      </c>
      <c r="F1232" s="177"/>
      <c r="G1232" s="140">
        <v>26.79</v>
      </c>
    </row>
    <row r="1233" spans="1:7">
      <c r="A1233" s="138"/>
      <c r="B1233" s="138"/>
      <c r="C1233" s="138"/>
      <c r="D1233" s="138"/>
      <c r="E1233" s="178"/>
      <c r="F1233" s="178"/>
      <c r="G1233" s="178"/>
    </row>
    <row r="1234" spans="1:7">
      <c r="A1234" s="179" t="s">
        <v>2131</v>
      </c>
      <c r="B1234" s="179"/>
      <c r="C1234" s="179"/>
      <c r="D1234" s="179"/>
      <c r="E1234" s="179"/>
      <c r="F1234" s="179"/>
      <c r="G1234" s="179"/>
    </row>
    <row r="1235" spans="1:7" ht="16.5">
      <c r="A1235" s="175" t="s">
        <v>1768</v>
      </c>
      <c r="B1235" s="175"/>
      <c r="C1235" s="133" t="s">
        <v>1769</v>
      </c>
      <c r="D1235" s="133" t="s">
        <v>1770</v>
      </c>
      <c r="E1235" s="133" t="s">
        <v>1771</v>
      </c>
      <c r="F1235" s="133" t="s">
        <v>1772</v>
      </c>
      <c r="G1235" s="133" t="s">
        <v>1773</v>
      </c>
    </row>
    <row r="1236" spans="1:7">
      <c r="A1236" s="134" t="s">
        <v>2132</v>
      </c>
      <c r="B1236" s="135" t="s">
        <v>2133</v>
      </c>
      <c r="C1236" s="134" t="s">
        <v>1761</v>
      </c>
      <c r="D1236" s="134" t="s">
        <v>1784</v>
      </c>
      <c r="E1236" s="136">
        <v>1.29</v>
      </c>
      <c r="F1236" s="137">
        <v>2.2400000000000002</v>
      </c>
      <c r="G1236" s="137">
        <v>2.88</v>
      </c>
    </row>
    <row r="1237" spans="1:7" ht="24.75">
      <c r="A1237" s="134" t="s">
        <v>2134</v>
      </c>
      <c r="B1237" s="135" t="s">
        <v>2135</v>
      </c>
      <c r="C1237" s="134" t="s">
        <v>1761</v>
      </c>
      <c r="D1237" s="134" t="s">
        <v>1787</v>
      </c>
      <c r="E1237" s="136">
        <v>1</v>
      </c>
      <c r="F1237" s="137">
        <v>50.03</v>
      </c>
      <c r="G1237" s="137">
        <v>50.03</v>
      </c>
    </row>
    <row r="1238" spans="1:7">
      <c r="A1238" s="138"/>
      <c r="B1238" s="138"/>
      <c r="C1238" s="138"/>
      <c r="D1238" s="138"/>
      <c r="E1238" s="176" t="s">
        <v>1792</v>
      </c>
      <c r="F1238" s="176"/>
      <c r="G1238" s="139">
        <v>52.91</v>
      </c>
    </row>
    <row r="1239" spans="1:7" ht="16.5">
      <c r="A1239" s="175" t="s">
        <v>1793</v>
      </c>
      <c r="B1239" s="175"/>
      <c r="C1239" s="133" t="s">
        <v>1769</v>
      </c>
      <c r="D1239" s="133" t="s">
        <v>1770</v>
      </c>
      <c r="E1239" s="133" t="s">
        <v>1771</v>
      </c>
      <c r="F1239" s="133" t="s">
        <v>1772</v>
      </c>
      <c r="G1239" s="133" t="s">
        <v>1773</v>
      </c>
    </row>
    <row r="1240" spans="1:7" ht="16.5">
      <c r="A1240" s="134" t="s">
        <v>2136</v>
      </c>
      <c r="B1240" s="135" t="s">
        <v>2137</v>
      </c>
      <c r="C1240" s="134" t="s">
        <v>1761</v>
      </c>
      <c r="D1240" s="134" t="s">
        <v>1796</v>
      </c>
      <c r="E1240" s="136">
        <v>0.54700000000000004</v>
      </c>
      <c r="F1240" s="137">
        <v>32.549999999999997</v>
      </c>
      <c r="G1240" s="137">
        <v>17.8</v>
      </c>
    </row>
    <row r="1241" spans="1:7">
      <c r="A1241" s="134" t="s">
        <v>1801</v>
      </c>
      <c r="B1241" s="135" t="s">
        <v>1848</v>
      </c>
      <c r="C1241" s="134" t="s">
        <v>1761</v>
      </c>
      <c r="D1241" s="134" t="s">
        <v>1796</v>
      </c>
      <c r="E1241" s="136">
        <v>0.27300000000000002</v>
      </c>
      <c r="F1241" s="137">
        <v>25.19</v>
      </c>
      <c r="G1241" s="137">
        <v>6.87</v>
      </c>
    </row>
    <row r="1242" spans="1:7">
      <c r="A1242" s="138"/>
      <c r="B1242" s="138"/>
      <c r="C1242" s="138"/>
      <c r="D1242" s="138"/>
      <c r="E1242" s="176" t="s">
        <v>1803</v>
      </c>
      <c r="F1242" s="176"/>
      <c r="G1242" s="139">
        <v>24.67</v>
      </c>
    </row>
    <row r="1243" spans="1:7">
      <c r="A1243" s="138"/>
      <c r="B1243" s="138"/>
      <c r="C1243" s="138"/>
      <c r="D1243" s="138"/>
      <c r="E1243" s="177" t="s">
        <v>1807</v>
      </c>
      <c r="F1243" s="177"/>
      <c r="G1243" s="140">
        <v>77.58</v>
      </c>
    </row>
    <row r="1244" spans="1:7">
      <c r="A1244" s="138"/>
      <c r="B1244" s="138"/>
      <c r="C1244" s="138"/>
      <c r="D1244" s="138"/>
      <c r="E1244" s="178"/>
      <c r="F1244" s="178"/>
      <c r="G1244" s="178"/>
    </row>
    <row r="1245" spans="1:7">
      <c r="A1245" s="179" t="s">
        <v>2138</v>
      </c>
      <c r="B1245" s="179"/>
      <c r="C1245" s="179"/>
      <c r="D1245" s="179"/>
      <c r="E1245" s="179"/>
      <c r="F1245" s="179"/>
      <c r="G1245" s="179"/>
    </row>
    <row r="1246" spans="1:7" ht="16.5">
      <c r="A1246" s="175" t="s">
        <v>1768</v>
      </c>
      <c r="B1246" s="175"/>
      <c r="C1246" s="133" t="s">
        <v>1769</v>
      </c>
      <c r="D1246" s="133" t="s">
        <v>1770</v>
      </c>
      <c r="E1246" s="133" t="s">
        <v>1771</v>
      </c>
      <c r="F1246" s="133" t="s">
        <v>1772</v>
      </c>
      <c r="G1246" s="133" t="s">
        <v>1773</v>
      </c>
    </row>
    <row r="1247" spans="1:7">
      <c r="A1247" s="134" t="s">
        <v>2139</v>
      </c>
      <c r="B1247" s="135" t="s">
        <v>2140</v>
      </c>
      <c r="C1247" s="134" t="s">
        <v>1761</v>
      </c>
      <c r="D1247" s="134" t="s">
        <v>1784</v>
      </c>
      <c r="E1247" s="136">
        <v>10</v>
      </c>
      <c r="F1247" s="137">
        <v>1.35</v>
      </c>
      <c r="G1247" s="137">
        <v>13.5</v>
      </c>
    </row>
    <row r="1248" spans="1:7" ht="24.75">
      <c r="A1248" s="134" t="s">
        <v>2141</v>
      </c>
      <c r="B1248" s="135" t="s">
        <v>2142</v>
      </c>
      <c r="C1248" s="134" t="s">
        <v>1761</v>
      </c>
      <c r="D1248" s="134" t="s">
        <v>1779</v>
      </c>
      <c r="E1248" s="136">
        <v>6.25</v>
      </c>
      <c r="F1248" s="137">
        <v>16.21</v>
      </c>
      <c r="G1248" s="137">
        <v>101.31</v>
      </c>
    </row>
    <row r="1249" spans="1:7">
      <c r="A1249" s="138"/>
      <c r="B1249" s="138"/>
      <c r="C1249" s="138"/>
      <c r="D1249" s="138"/>
      <c r="E1249" s="176" t="s">
        <v>1792</v>
      </c>
      <c r="F1249" s="176"/>
      <c r="G1249" s="139">
        <v>114.81</v>
      </c>
    </row>
    <row r="1250" spans="1:7" ht="16.5">
      <c r="A1250" s="175" t="s">
        <v>1793</v>
      </c>
      <c r="B1250" s="175"/>
      <c r="C1250" s="133" t="s">
        <v>1769</v>
      </c>
      <c r="D1250" s="133" t="s">
        <v>1770</v>
      </c>
      <c r="E1250" s="133" t="s">
        <v>1771</v>
      </c>
      <c r="F1250" s="133" t="s">
        <v>1772</v>
      </c>
      <c r="G1250" s="133" t="s">
        <v>1773</v>
      </c>
    </row>
    <row r="1251" spans="1:7">
      <c r="A1251" s="134" t="s">
        <v>1799</v>
      </c>
      <c r="B1251" s="135" t="s">
        <v>1867</v>
      </c>
      <c r="C1251" s="134" t="s">
        <v>1761</v>
      </c>
      <c r="D1251" s="134" t="s">
        <v>1796</v>
      </c>
      <c r="E1251" s="136">
        <v>1.2789999999999999</v>
      </c>
      <c r="F1251" s="137">
        <v>32.549999999999997</v>
      </c>
      <c r="G1251" s="137">
        <v>41.63</v>
      </c>
    </row>
    <row r="1252" spans="1:7">
      <c r="A1252" s="134" t="s">
        <v>1801</v>
      </c>
      <c r="B1252" s="135" t="s">
        <v>1848</v>
      </c>
      <c r="C1252" s="134" t="s">
        <v>1761</v>
      </c>
      <c r="D1252" s="134" t="s">
        <v>1796</v>
      </c>
      <c r="E1252" s="136">
        <v>2.5569999999999999</v>
      </c>
      <c r="F1252" s="137">
        <v>25.19</v>
      </c>
      <c r="G1252" s="137">
        <v>64.41</v>
      </c>
    </row>
    <row r="1253" spans="1:7">
      <c r="A1253" s="138"/>
      <c r="B1253" s="138"/>
      <c r="C1253" s="138"/>
      <c r="D1253" s="138"/>
      <c r="E1253" s="176" t="s">
        <v>1803</v>
      </c>
      <c r="F1253" s="176"/>
      <c r="G1253" s="139">
        <v>106.04</v>
      </c>
    </row>
    <row r="1254" spans="1:7">
      <c r="A1254" s="138"/>
      <c r="B1254" s="138"/>
      <c r="C1254" s="138"/>
      <c r="D1254" s="138"/>
      <c r="E1254" s="177" t="s">
        <v>1807</v>
      </c>
      <c r="F1254" s="177"/>
      <c r="G1254" s="140">
        <v>220.85</v>
      </c>
    </row>
    <row r="1255" spans="1:7">
      <c r="A1255" s="138"/>
      <c r="B1255" s="138"/>
      <c r="C1255" s="138"/>
      <c r="D1255" s="138"/>
      <c r="E1255" s="178"/>
      <c r="F1255" s="178"/>
      <c r="G1255" s="178"/>
    </row>
    <row r="1256" spans="1:7">
      <c r="A1256" s="179" t="s">
        <v>2143</v>
      </c>
      <c r="B1256" s="179"/>
      <c r="C1256" s="179"/>
      <c r="D1256" s="179"/>
      <c r="E1256" s="179"/>
      <c r="F1256" s="179"/>
      <c r="G1256" s="179"/>
    </row>
    <row r="1257" spans="1:7" ht="16.5">
      <c r="A1257" s="175" t="s">
        <v>1768</v>
      </c>
      <c r="B1257" s="175"/>
      <c r="C1257" s="133" t="s">
        <v>1769</v>
      </c>
      <c r="D1257" s="133" t="s">
        <v>1770</v>
      </c>
      <c r="E1257" s="133" t="s">
        <v>1771</v>
      </c>
      <c r="F1257" s="133" t="s">
        <v>1772</v>
      </c>
      <c r="G1257" s="133" t="s">
        <v>1773</v>
      </c>
    </row>
    <row r="1258" spans="1:7">
      <c r="A1258" s="134" t="s">
        <v>2139</v>
      </c>
      <c r="B1258" s="135" t="s">
        <v>2140</v>
      </c>
      <c r="C1258" s="134" t="s">
        <v>1761</v>
      </c>
      <c r="D1258" s="134" t="s">
        <v>1784</v>
      </c>
      <c r="E1258" s="136">
        <v>10</v>
      </c>
      <c r="F1258" s="137">
        <v>1.35</v>
      </c>
      <c r="G1258" s="137">
        <v>13.5</v>
      </c>
    </row>
    <row r="1259" spans="1:7" ht="24.75">
      <c r="A1259" s="134" t="s">
        <v>2141</v>
      </c>
      <c r="B1259" s="135" t="s">
        <v>2142</v>
      </c>
      <c r="C1259" s="134" t="s">
        <v>1761</v>
      </c>
      <c r="D1259" s="134" t="s">
        <v>1779</v>
      </c>
      <c r="E1259" s="136">
        <v>6.25</v>
      </c>
      <c r="F1259" s="137">
        <v>16.21</v>
      </c>
      <c r="G1259" s="137">
        <v>101.31</v>
      </c>
    </row>
    <row r="1260" spans="1:7">
      <c r="A1260" s="138"/>
      <c r="B1260" s="138"/>
      <c r="C1260" s="138"/>
      <c r="D1260" s="138"/>
      <c r="E1260" s="176" t="s">
        <v>1792</v>
      </c>
      <c r="F1260" s="176"/>
      <c r="G1260" s="139">
        <v>114.81</v>
      </c>
    </row>
    <row r="1261" spans="1:7" ht="16.5">
      <c r="A1261" s="175" t="s">
        <v>1793</v>
      </c>
      <c r="B1261" s="175"/>
      <c r="C1261" s="133" t="s">
        <v>1769</v>
      </c>
      <c r="D1261" s="133" t="s">
        <v>1770</v>
      </c>
      <c r="E1261" s="133" t="s">
        <v>1771</v>
      </c>
      <c r="F1261" s="133" t="s">
        <v>1772</v>
      </c>
      <c r="G1261" s="133" t="s">
        <v>1773</v>
      </c>
    </row>
    <row r="1262" spans="1:7">
      <c r="A1262" s="134" t="s">
        <v>1799</v>
      </c>
      <c r="B1262" s="135" t="s">
        <v>1867</v>
      </c>
      <c r="C1262" s="134" t="s">
        <v>1761</v>
      </c>
      <c r="D1262" s="134" t="s">
        <v>1796</v>
      </c>
      <c r="E1262" s="136">
        <v>1.2789999999999999</v>
      </c>
      <c r="F1262" s="137">
        <v>32.549999999999997</v>
      </c>
      <c r="G1262" s="137">
        <v>41.63</v>
      </c>
    </row>
    <row r="1263" spans="1:7">
      <c r="A1263" s="134" t="s">
        <v>1801</v>
      </c>
      <c r="B1263" s="135" t="s">
        <v>1848</v>
      </c>
      <c r="C1263" s="134" t="s">
        <v>1761</v>
      </c>
      <c r="D1263" s="134" t="s">
        <v>1796</v>
      </c>
      <c r="E1263" s="136">
        <v>2.5569999999999999</v>
      </c>
      <c r="F1263" s="137">
        <v>25.19</v>
      </c>
      <c r="G1263" s="137">
        <v>64.41</v>
      </c>
    </row>
    <row r="1264" spans="1:7">
      <c r="A1264" s="138"/>
      <c r="B1264" s="138"/>
      <c r="C1264" s="138"/>
      <c r="D1264" s="138"/>
      <c r="E1264" s="176" t="s">
        <v>1803</v>
      </c>
      <c r="F1264" s="176"/>
      <c r="G1264" s="139">
        <v>106.04</v>
      </c>
    </row>
    <row r="1265" spans="1:7">
      <c r="A1265" s="138"/>
      <c r="B1265" s="138"/>
      <c r="C1265" s="138"/>
      <c r="D1265" s="138"/>
      <c r="E1265" s="177" t="s">
        <v>1807</v>
      </c>
      <c r="F1265" s="177"/>
      <c r="G1265" s="140">
        <v>220.85</v>
      </c>
    </row>
    <row r="1266" spans="1:7">
      <c r="A1266" s="138"/>
      <c r="B1266" s="138"/>
      <c r="C1266" s="138"/>
      <c r="D1266" s="138"/>
      <c r="E1266" s="178"/>
      <c r="F1266" s="178"/>
      <c r="G1266" s="178"/>
    </row>
    <row r="1267" spans="1:7">
      <c r="A1267" s="179" t="s">
        <v>2144</v>
      </c>
      <c r="B1267" s="179"/>
      <c r="C1267" s="179"/>
      <c r="D1267" s="179"/>
      <c r="E1267" s="179"/>
      <c r="F1267" s="179"/>
      <c r="G1267" s="179"/>
    </row>
    <row r="1268" spans="1:7" ht="16.5">
      <c r="A1268" s="175" t="s">
        <v>1768</v>
      </c>
      <c r="B1268" s="175"/>
      <c r="C1268" s="133" t="s">
        <v>1769</v>
      </c>
      <c r="D1268" s="133" t="s">
        <v>1770</v>
      </c>
      <c r="E1268" s="133" t="s">
        <v>1771</v>
      </c>
      <c r="F1268" s="133" t="s">
        <v>1772</v>
      </c>
      <c r="G1268" s="133" t="s">
        <v>1773</v>
      </c>
    </row>
    <row r="1269" spans="1:7">
      <c r="A1269" s="134" t="s">
        <v>2139</v>
      </c>
      <c r="B1269" s="135" t="s">
        <v>2140</v>
      </c>
      <c r="C1269" s="134" t="s">
        <v>1761</v>
      </c>
      <c r="D1269" s="134" t="s">
        <v>1784</v>
      </c>
      <c r="E1269" s="136">
        <v>10</v>
      </c>
      <c r="F1269" s="137">
        <v>1.35</v>
      </c>
      <c r="G1269" s="137">
        <v>13.5</v>
      </c>
    </row>
    <row r="1270" spans="1:7" ht="24.75">
      <c r="A1270" s="134" t="s">
        <v>2141</v>
      </c>
      <c r="B1270" s="135" t="s">
        <v>2142</v>
      </c>
      <c r="C1270" s="134" t="s">
        <v>1761</v>
      </c>
      <c r="D1270" s="134" t="s">
        <v>1779</v>
      </c>
      <c r="E1270" s="136">
        <v>6.25</v>
      </c>
      <c r="F1270" s="137">
        <v>16.21</v>
      </c>
      <c r="G1270" s="137">
        <v>101.31</v>
      </c>
    </row>
    <row r="1271" spans="1:7">
      <c r="A1271" s="138"/>
      <c r="B1271" s="138"/>
      <c r="C1271" s="138"/>
      <c r="D1271" s="138"/>
      <c r="E1271" s="176" t="s">
        <v>1792</v>
      </c>
      <c r="F1271" s="176"/>
      <c r="G1271" s="139">
        <v>114.81</v>
      </c>
    </row>
    <row r="1272" spans="1:7" ht="16.5">
      <c r="A1272" s="175" t="s">
        <v>1793</v>
      </c>
      <c r="B1272" s="175"/>
      <c r="C1272" s="133" t="s">
        <v>1769</v>
      </c>
      <c r="D1272" s="133" t="s">
        <v>1770</v>
      </c>
      <c r="E1272" s="133" t="s">
        <v>1771</v>
      </c>
      <c r="F1272" s="133" t="s">
        <v>1772</v>
      </c>
      <c r="G1272" s="133" t="s">
        <v>1773</v>
      </c>
    </row>
    <row r="1273" spans="1:7">
      <c r="A1273" s="134" t="s">
        <v>1799</v>
      </c>
      <c r="B1273" s="135" t="s">
        <v>1867</v>
      </c>
      <c r="C1273" s="134" t="s">
        <v>1761</v>
      </c>
      <c r="D1273" s="134" t="s">
        <v>1796</v>
      </c>
      <c r="E1273" s="136">
        <v>1.2789999999999999</v>
      </c>
      <c r="F1273" s="137">
        <v>32.549999999999997</v>
      </c>
      <c r="G1273" s="137">
        <v>41.63</v>
      </c>
    </row>
    <row r="1274" spans="1:7">
      <c r="A1274" s="134" t="s">
        <v>1801</v>
      </c>
      <c r="B1274" s="135" t="s">
        <v>1848</v>
      </c>
      <c r="C1274" s="134" t="s">
        <v>1761</v>
      </c>
      <c r="D1274" s="134" t="s">
        <v>1796</v>
      </c>
      <c r="E1274" s="136">
        <v>2.5569999999999999</v>
      </c>
      <c r="F1274" s="137">
        <v>25.19</v>
      </c>
      <c r="G1274" s="137">
        <v>64.41</v>
      </c>
    </row>
    <row r="1275" spans="1:7">
      <c r="A1275" s="138"/>
      <c r="B1275" s="138"/>
      <c r="C1275" s="138"/>
      <c r="D1275" s="138"/>
      <c r="E1275" s="176" t="s">
        <v>1803</v>
      </c>
      <c r="F1275" s="176"/>
      <c r="G1275" s="139">
        <v>106.04</v>
      </c>
    </row>
    <row r="1276" spans="1:7">
      <c r="A1276" s="138"/>
      <c r="B1276" s="138"/>
      <c r="C1276" s="138"/>
      <c r="D1276" s="138"/>
      <c r="E1276" s="177" t="s">
        <v>1807</v>
      </c>
      <c r="F1276" s="177"/>
      <c r="G1276" s="140">
        <v>220.85</v>
      </c>
    </row>
    <row r="1277" spans="1:7">
      <c r="A1277" s="138"/>
      <c r="B1277" s="138"/>
      <c r="C1277" s="138"/>
      <c r="D1277" s="138"/>
      <c r="E1277" s="178"/>
      <c r="F1277" s="178"/>
      <c r="G1277" s="178"/>
    </row>
    <row r="1278" spans="1:7">
      <c r="A1278" s="179" t="s">
        <v>2145</v>
      </c>
      <c r="B1278" s="179"/>
      <c r="C1278" s="179"/>
      <c r="D1278" s="179"/>
      <c r="E1278" s="179"/>
      <c r="F1278" s="179"/>
      <c r="G1278" s="179"/>
    </row>
    <row r="1279" spans="1:7" ht="16.5">
      <c r="A1279" s="175" t="s">
        <v>1836</v>
      </c>
      <c r="B1279" s="175"/>
      <c r="C1279" s="133" t="s">
        <v>1769</v>
      </c>
      <c r="D1279" s="133" t="s">
        <v>1770</v>
      </c>
      <c r="E1279" s="133" t="s">
        <v>1771</v>
      </c>
      <c r="F1279" s="133" t="s">
        <v>1772</v>
      </c>
      <c r="G1279" s="133" t="s">
        <v>1773</v>
      </c>
    </row>
    <row r="1280" spans="1:7" ht="41.25">
      <c r="A1280" s="134" t="s">
        <v>2146</v>
      </c>
      <c r="B1280" s="135" t="s">
        <v>2147</v>
      </c>
      <c r="C1280" s="134" t="s">
        <v>1761</v>
      </c>
      <c r="D1280" s="134" t="s">
        <v>1842</v>
      </c>
      <c r="E1280" s="136">
        <v>1.9E-2</v>
      </c>
      <c r="F1280" s="137">
        <v>160.02000000000001</v>
      </c>
      <c r="G1280" s="137">
        <v>3.04</v>
      </c>
    </row>
    <row r="1281" spans="1:7">
      <c r="A1281" s="138"/>
      <c r="B1281" s="138"/>
      <c r="C1281" s="138"/>
      <c r="D1281" s="138"/>
      <c r="E1281" s="176" t="s">
        <v>1843</v>
      </c>
      <c r="F1281" s="176"/>
      <c r="G1281" s="139">
        <v>3.04</v>
      </c>
    </row>
    <row r="1282" spans="1:7" ht="16.5">
      <c r="A1282" s="175" t="s">
        <v>1768</v>
      </c>
      <c r="B1282" s="175"/>
      <c r="C1282" s="133" t="s">
        <v>1769</v>
      </c>
      <c r="D1282" s="133" t="s">
        <v>1770</v>
      </c>
      <c r="E1282" s="133" t="s">
        <v>1771</v>
      </c>
      <c r="F1282" s="133" t="s">
        <v>1772</v>
      </c>
      <c r="G1282" s="133" t="s">
        <v>1773</v>
      </c>
    </row>
    <row r="1283" spans="1:7" ht="16.5">
      <c r="A1283" s="134" t="s">
        <v>2148</v>
      </c>
      <c r="B1283" s="135" t="s">
        <v>2149</v>
      </c>
      <c r="C1283" s="134" t="s">
        <v>1761</v>
      </c>
      <c r="D1283" s="134" t="s">
        <v>1776</v>
      </c>
      <c r="E1283" s="136">
        <v>1.25</v>
      </c>
      <c r="F1283" s="137">
        <v>84.42</v>
      </c>
      <c r="G1283" s="137">
        <v>105.52</v>
      </c>
    </row>
    <row r="1284" spans="1:7">
      <c r="A1284" s="138"/>
      <c r="B1284" s="138"/>
      <c r="C1284" s="138"/>
      <c r="D1284" s="138"/>
      <c r="E1284" s="176" t="s">
        <v>1792</v>
      </c>
      <c r="F1284" s="176"/>
      <c r="G1284" s="139">
        <v>105.52</v>
      </c>
    </row>
    <row r="1285" spans="1:7" ht="16.5">
      <c r="A1285" s="175" t="s">
        <v>1793</v>
      </c>
      <c r="B1285" s="175"/>
      <c r="C1285" s="133" t="s">
        <v>1769</v>
      </c>
      <c r="D1285" s="133" t="s">
        <v>1770</v>
      </c>
      <c r="E1285" s="133" t="s">
        <v>1771</v>
      </c>
      <c r="F1285" s="133" t="s">
        <v>1772</v>
      </c>
      <c r="G1285" s="133" t="s">
        <v>1773</v>
      </c>
    </row>
    <row r="1286" spans="1:7">
      <c r="A1286" s="134" t="s">
        <v>1801</v>
      </c>
      <c r="B1286" s="135" t="s">
        <v>1848</v>
      </c>
      <c r="C1286" s="134" t="s">
        <v>1761</v>
      </c>
      <c r="D1286" s="134" t="s">
        <v>1796</v>
      </c>
      <c r="E1286" s="136">
        <v>3.1699999999999999E-2</v>
      </c>
      <c r="F1286" s="137">
        <v>25.19</v>
      </c>
      <c r="G1286" s="137">
        <v>0.79</v>
      </c>
    </row>
    <row r="1287" spans="1:7">
      <c r="A1287" s="138"/>
      <c r="B1287" s="138"/>
      <c r="C1287" s="138"/>
      <c r="D1287" s="138"/>
      <c r="E1287" s="176" t="s">
        <v>1803</v>
      </c>
      <c r="F1287" s="176"/>
      <c r="G1287" s="139">
        <v>0.79</v>
      </c>
    </row>
    <row r="1288" spans="1:7">
      <c r="A1288" s="138"/>
      <c r="B1288" s="138"/>
      <c r="C1288" s="138"/>
      <c r="D1288" s="138"/>
      <c r="E1288" s="177" t="s">
        <v>1807</v>
      </c>
      <c r="F1288" s="177"/>
      <c r="G1288" s="140">
        <v>109.35</v>
      </c>
    </row>
    <row r="1289" spans="1:7">
      <c r="A1289" s="138"/>
      <c r="B1289" s="138"/>
      <c r="C1289" s="138"/>
      <c r="D1289" s="138"/>
      <c r="E1289" s="178"/>
      <c r="F1289" s="178"/>
      <c r="G1289" s="178"/>
    </row>
    <row r="1290" spans="1:7">
      <c r="A1290" s="179" t="s">
        <v>2150</v>
      </c>
      <c r="B1290" s="179"/>
      <c r="C1290" s="179"/>
      <c r="D1290" s="179"/>
      <c r="E1290" s="179"/>
      <c r="F1290" s="179"/>
      <c r="G1290" s="179"/>
    </row>
    <row r="1291" spans="1:7" ht="16.5">
      <c r="A1291" s="175" t="s">
        <v>1768</v>
      </c>
      <c r="B1291" s="175"/>
      <c r="C1291" s="133" t="s">
        <v>1769</v>
      </c>
      <c r="D1291" s="133" t="s">
        <v>1770</v>
      </c>
      <c r="E1291" s="133" t="s">
        <v>1771</v>
      </c>
      <c r="F1291" s="133" t="s">
        <v>1772</v>
      </c>
      <c r="G1291" s="133" t="s">
        <v>1773</v>
      </c>
    </row>
    <row r="1292" spans="1:7" ht="16.5">
      <c r="A1292" s="134" t="s">
        <v>2151</v>
      </c>
      <c r="B1292" s="135" t="s">
        <v>2152</v>
      </c>
      <c r="C1292" s="134" t="s">
        <v>1761</v>
      </c>
      <c r="D1292" s="134" t="s">
        <v>1779</v>
      </c>
      <c r="E1292" s="136">
        <v>4.0099999999999997E-2</v>
      </c>
      <c r="F1292" s="137">
        <v>1.76</v>
      </c>
      <c r="G1292" s="137">
        <v>7.0000000000000007E-2</v>
      </c>
    </row>
    <row r="1293" spans="1:7" ht="16.5">
      <c r="A1293" s="134" t="s">
        <v>2153</v>
      </c>
      <c r="B1293" s="135" t="s">
        <v>2154</v>
      </c>
      <c r="C1293" s="134" t="s">
        <v>1761</v>
      </c>
      <c r="D1293" s="134" t="s">
        <v>1784</v>
      </c>
      <c r="E1293" s="136">
        <v>0.7288</v>
      </c>
      <c r="F1293" s="137">
        <v>5.22</v>
      </c>
      <c r="G1293" s="137">
        <v>3.8</v>
      </c>
    </row>
    <row r="1294" spans="1:7">
      <c r="A1294" s="138"/>
      <c r="B1294" s="138"/>
      <c r="C1294" s="138"/>
      <c r="D1294" s="138"/>
      <c r="E1294" s="176" t="s">
        <v>1792</v>
      </c>
      <c r="F1294" s="176"/>
      <c r="G1294" s="139">
        <v>3.87</v>
      </c>
    </row>
    <row r="1295" spans="1:7" ht="16.5">
      <c r="A1295" s="175" t="s">
        <v>1793</v>
      </c>
      <c r="B1295" s="175"/>
      <c r="C1295" s="133" t="s">
        <v>1769</v>
      </c>
      <c r="D1295" s="133" t="s">
        <v>1770</v>
      </c>
      <c r="E1295" s="133" t="s">
        <v>1771</v>
      </c>
      <c r="F1295" s="133" t="s">
        <v>1772</v>
      </c>
      <c r="G1295" s="133" t="s">
        <v>1773</v>
      </c>
    </row>
    <row r="1296" spans="1:7">
      <c r="A1296" s="134" t="s">
        <v>2155</v>
      </c>
      <c r="B1296" s="135" t="s">
        <v>2156</v>
      </c>
      <c r="C1296" s="134" t="s">
        <v>1761</v>
      </c>
      <c r="D1296" s="134" t="s">
        <v>1796</v>
      </c>
      <c r="E1296" s="136">
        <v>0.50539999999999996</v>
      </c>
      <c r="F1296" s="137">
        <v>34.17</v>
      </c>
      <c r="G1296" s="137">
        <v>17.260000000000002</v>
      </c>
    </row>
    <row r="1297" spans="1:7">
      <c r="A1297" s="134" t="s">
        <v>1801</v>
      </c>
      <c r="B1297" s="135" t="s">
        <v>1848</v>
      </c>
      <c r="C1297" s="134" t="s">
        <v>1761</v>
      </c>
      <c r="D1297" s="134" t="s">
        <v>1796</v>
      </c>
      <c r="E1297" s="136">
        <v>0.16850000000000001</v>
      </c>
      <c r="F1297" s="137">
        <v>25.19</v>
      </c>
      <c r="G1297" s="137">
        <v>4.24</v>
      </c>
    </row>
    <row r="1298" spans="1:7">
      <c r="A1298" s="138"/>
      <c r="B1298" s="138"/>
      <c r="C1298" s="138"/>
      <c r="D1298" s="138"/>
      <c r="E1298" s="176" t="s">
        <v>1803</v>
      </c>
      <c r="F1298" s="176"/>
      <c r="G1298" s="139">
        <v>21.5</v>
      </c>
    </row>
    <row r="1299" spans="1:7">
      <c r="A1299" s="138"/>
      <c r="B1299" s="138"/>
      <c r="C1299" s="138"/>
      <c r="D1299" s="138"/>
      <c r="E1299" s="177" t="s">
        <v>1807</v>
      </c>
      <c r="F1299" s="177"/>
      <c r="G1299" s="140">
        <v>25.37</v>
      </c>
    </row>
    <row r="1300" spans="1:7">
      <c r="A1300" s="138"/>
      <c r="B1300" s="138"/>
      <c r="C1300" s="138"/>
      <c r="D1300" s="138"/>
      <c r="E1300" s="178"/>
      <c r="F1300" s="178"/>
      <c r="G1300" s="178"/>
    </row>
    <row r="1301" spans="1:7">
      <c r="A1301" s="179" t="s">
        <v>2157</v>
      </c>
      <c r="B1301" s="179"/>
      <c r="C1301" s="179"/>
      <c r="D1301" s="179"/>
      <c r="E1301" s="179"/>
      <c r="F1301" s="179"/>
      <c r="G1301" s="179"/>
    </row>
    <row r="1302" spans="1:7" ht="16.5">
      <c r="A1302" s="175" t="s">
        <v>1768</v>
      </c>
      <c r="B1302" s="175"/>
      <c r="C1302" s="133" t="s">
        <v>1769</v>
      </c>
      <c r="D1302" s="133" t="s">
        <v>1770</v>
      </c>
      <c r="E1302" s="133" t="s">
        <v>1771</v>
      </c>
      <c r="F1302" s="133" t="s">
        <v>1772</v>
      </c>
      <c r="G1302" s="133" t="s">
        <v>1773</v>
      </c>
    </row>
    <row r="1303" spans="1:7" ht="16.5">
      <c r="A1303" s="134" t="s">
        <v>2151</v>
      </c>
      <c r="B1303" s="135" t="s">
        <v>2152</v>
      </c>
      <c r="C1303" s="134" t="s">
        <v>1761</v>
      </c>
      <c r="D1303" s="134" t="s">
        <v>1779</v>
      </c>
      <c r="E1303" s="136">
        <v>0.08</v>
      </c>
      <c r="F1303" s="137">
        <v>1.76</v>
      </c>
      <c r="G1303" s="137">
        <v>0.14000000000000001</v>
      </c>
    </row>
    <row r="1304" spans="1:7" ht="16.5">
      <c r="A1304" s="134" t="s">
        <v>2158</v>
      </c>
      <c r="B1304" s="135" t="s">
        <v>2159</v>
      </c>
      <c r="C1304" s="134" t="s">
        <v>1761</v>
      </c>
      <c r="D1304" s="134" t="s">
        <v>1784</v>
      </c>
      <c r="E1304" s="136">
        <v>1.339</v>
      </c>
      <c r="F1304" s="137">
        <v>9.39</v>
      </c>
      <c r="G1304" s="137">
        <v>12.57</v>
      </c>
    </row>
    <row r="1305" spans="1:7">
      <c r="A1305" s="138"/>
      <c r="B1305" s="138"/>
      <c r="C1305" s="138"/>
      <c r="D1305" s="138"/>
      <c r="E1305" s="176" t="s">
        <v>1792</v>
      </c>
      <c r="F1305" s="176"/>
      <c r="G1305" s="139">
        <v>12.71</v>
      </c>
    </row>
    <row r="1306" spans="1:7" ht="16.5">
      <c r="A1306" s="175" t="s">
        <v>1793</v>
      </c>
      <c r="B1306" s="175"/>
      <c r="C1306" s="133" t="s">
        <v>1769</v>
      </c>
      <c r="D1306" s="133" t="s">
        <v>1770</v>
      </c>
      <c r="E1306" s="133" t="s">
        <v>1771</v>
      </c>
      <c r="F1306" s="133" t="s">
        <v>1772</v>
      </c>
      <c r="G1306" s="133" t="s">
        <v>1773</v>
      </c>
    </row>
    <row r="1307" spans="1:7">
      <c r="A1307" s="134" t="s">
        <v>2155</v>
      </c>
      <c r="B1307" s="135" t="s">
        <v>2156</v>
      </c>
      <c r="C1307" s="134" t="s">
        <v>1761</v>
      </c>
      <c r="D1307" s="134" t="s">
        <v>1796</v>
      </c>
      <c r="E1307" s="136">
        <v>0.29849999999999999</v>
      </c>
      <c r="F1307" s="137">
        <v>34.17</v>
      </c>
      <c r="G1307" s="137">
        <v>10.19</v>
      </c>
    </row>
    <row r="1308" spans="1:7">
      <c r="A1308" s="134" t="s">
        <v>1801</v>
      </c>
      <c r="B1308" s="135" t="s">
        <v>1848</v>
      </c>
      <c r="C1308" s="134" t="s">
        <v>1761</v>
      </c>
      <c r="D1308" s="134" t="s">
        <v>1796</v>
      </c>
      <c r="E1308" s="136">
        <v>4.87E-2</v>
      </c>
      <c r="F1308" s="137">
        <v>25.19</v>
      </c>
      <c r="G1308" s="137">
        <v>1.22</v>
      </c>
    </row>
    <row r="1309" spans="1:7">
      <c r="A1309" s="138"/>
      <c r="B1309" s="138"/>
      <c r="C1309" s="138"/>
      <c r="D1309" s="138"/>
      <c r="E1309" s="176" t="s">
        <v>1803</v>
      </c>
      <c r="F1309" s="176"/>
      <c r="G1309" s="139">
        <v>11.41</v>
      </c>
    </row>
    <row r="1310" spans="1:7">
      <c r="A1310" s="138"/>
      <c r="B1310" s="138"/>
      <c r="C1310" s="138"/>
      <c r="D1310" s="138"/>
      <c r="E1310" s="177" t="s">
        <v>1807</v>
      </c>
      <c r="F1310" s="177"/>
      <c r="G1310" s="140">
        <v>24.12</v>
      </c>
    </row>
    <row r="1311" spans="1:7">
      <c r="A1311" s="138"/>
      <c r="B1311" s="138"/>
      <c r="C1311" s="138"/>
      <c r="D1311" s="138"/>
      <c r="E1311" s="178"/>
      <c r="F1311" s="178"/>
      <c r="G1311" s="178"/>
    </row>
    <row r="1312" spans="1:7">
      <c r="A1312" s="179" t="s">
        <v>2160</v>
      </c>
      <c r="B1312" s="179"/>
      <c r="C1312" s="179"/>
      <c r="D1312" s="179"/>
      <c r="E1312" s="179"/>
      <c r="F1312" s="179"/>
      <c r="G1312" s="179"/>
    </row>
    <row r="1313" spans="1:7" ht="16.5">
      <c r="A1313" s="175" t="s">
        <v>1768</v>
      </c>
      <c r="B1313" s="175"/>
      <c r="C1313" s="133" t="s">
        <v>1769</v>
      </c>
      <c r="D1313" s="133" t="s">
        <v>1770</v>
      </c>
      <c r="E1313" s="133" t="s">
        <v>1771</v>
      </c>
      <c r="F1313" s="133" t="s">
        <v>1772</v>
      </c>
      <c r="G1313" s="133" t="s">
        <v>1773</v>
      </c>
    </row>
    <row r="1314" spans="1:7">
      <c r="A1314" s="134" t="s">
        <v>2161</v>
      </c>
      <c r="B1314" s="135" t="s">
        <v>2162</v>
      </c>
      <c r="C1314" s="134" t="s">
        <v>1761</v>
      </c>
      <c r="D1314" s="134" t="s">
        <v>2118</v>
      </c>
      <c r="E1314" s="136">
        <v>0.22850000000000001</v>
      </c>
      <c r="F1314" s="137">
        <v>28.56</v>
      </c>
      <c r="G1314" s="137">
        <v>6.52</v>
      </c>
    </row>
    <row r="1315" spans="1:7">
      <c r="A1315" s="138"/>
      <c r="B1315" s="138"/>
      <c r="C1315" s="138"/>
      <c r="D1315" s="138"/>
      <c r="E1315" s="176" t="s">
        <v>1792</v>
      </c>
      <c r="F1315" s="176"/>
      <c r="G1315" s="139">
        <v>6.52</v>
      </c>
    </row>
    <row r="1316" spans="1:7" ht="16.5">
      <c r="A1316" s="175" t="s">
        <v>1793</v>
      </c>
      <c r="B1316" s="175"/>
      <c r="C1316" s="133" t="s">
        <v>1769</v>
      </c>
      <c r="D1316" s="133" t="s">
        <v>1770</v>
      </c>
      <c r="E1316" s="133" t="s">
        <v>1771</v>
      </c>
      <c r="F1316" s="133" t="s">
        <v>1772</v>
      </c>
      <c r="G1316" s="133" t="s">
        <v>1773</v>
      </c>
    </row>
    <row r="1317" spans="1:7">
      <c r="A1317" s="134" t="s">
        <v>2155</v>
      </c>
      <c r="B1317" s="135" t="s">
        <v>2156</v>
      </c>
      <c r="C1317" s="134" t="s">
        <v>1761</v>
      </c>
      <c r="D1317" s="134" t="s">
        <v>1796</v>
      </c>
      <c r="E1317" s="136">
        <v>0.16309999999999999</v>
      </c>
      <c r="F1317" s="137">
        <v>34.17</v>
      </c>
      <c r="G1317" s="137">
        <v>5.57</v>
      </c>
    </row>
    <row r="1318" spans="1:7">
      <c r="A1318" s="134" t="s">
        <v>1801</v>
      </c>
      <c r="B1318" s="135" t="s">
        <v>1848</v>
      </c>
      <c r="C1318" s="134" t="s">
        <v>1761</v>
      </c>
      <c r="D1318" s="134" t="s">
        <v>1796</v>
      </c>
      <c r="E1318" s="136">
        <v>5.4399999999999997E-2</v>
      </c>
      <c r="F1318" s="137">
        <v>25.19</v>
      </c>
      <c r="G1318" s="137">
        <v>1.37</v>
      </c>
    </row>
    <row r="1319" spans="1:7">
      <c r="A1319" s="138"/>
      <c r="B1319" s="138"/>
      <c r="C1319" s="138"/>
      <c r="D1319" s="138"/>
      <c r="E1319" s="176" t="s">
        <v>1803</v>
      </c>
      <c r="F1319" s="176"/>
      <c r="G1319" s="139">
        <v>6.94</v>
      </c>
    </row>
    <row r="1320" spans="1:7">
      <c r="A1320" s="138"/>
      <c r="B1320" s="138"/>
      <c r="C1320" s="138"/>
      <c r="D1320" s="138"/>
      <c r="E1320" s="177" t="s">
        <v>1807</v>
      </c>
      <c r="F1320" s="177"/>
      <c r="G1320" s="140">
        <v>13.46</v>
      </c>
    </row>
    <row r="1321" spans="1:7">
      <c r="A1321" s="138"/>
      <c r="B1321" s="138"/>
      <c r="C1321" s="138"/>
      <c r="D1321" s="138"/>
      <c r="E1321" s="178"/>
      <c r="F1321" s="178"/>
      <c r="G1321" s="178"/>
    </row>
    <row r="1322" spans="1:7">
      <c r="A1322" s="179" t="s">
        <v>2163</v>
      </c>
      <c r="B1322" s="179"/>
      <c r="C1322" s="179"/>
      <c r="D1322" s="179"/>
      <c r="E1322" s="179"/>
      <c r="F1322" s="179"/>
      <c r="G1322" s="179"/>
    </row>
    <row r="1323" spans="1:7" ht="16.5">
      <c r="A1323" s="175" t="s">
        <v>1768</v>
      </c>
      <c r="B1323" s="175"/>
      <c r="C1323" s="133" t="s">
        <v>1769</v>
      </c>
      <c r="D1323" s="133" t="s">
        <v>1770</v>
      </c>
      <c r="E1323" s="133" t="s">
        <v>1771</v>
      </c>
      <c r="F1323" s="133" t="s">
        <v>1772</v>
      </c>
      <c r="G1323" s="133" t="s">
        <v>1773</v>
      </c>
    </row>
    <row r="1324" spans="1:7">
      <c r="A1324" s="134" t="s">
        <v>2161</v>
      </c>
      <c r="B1324" s="135" t="s">
        <v>2162</v>
      </c>
      <c r="C1324" s="134" t="s">
        <v>1761</v>
      </c>
      <c r="D1324" s="134" t="s">
        <v>2118</v>
      </c>
      <c r="E1324" s="136">
        <v>0.20615</v>
      </c>
      <c r="F1324" s="137">
        <v>28.56</v>
      </c>
      <c r="G1324" s="137">
        <v>5.88</v>
      </c>
    </row>
    <row r="1325" spans="1:7">
      <c r="A1325" s="138"/>
      <c r="B1325" s="138"/>
      <c r="C1325" s="138"/>
      <c r="D1325" s="138"/>
      <c r="E1325" s="176" t="s">
        <v>1792</v>
      </c>
      <c r="F1325" s="176"/>
      <c r="G1325" s="139">
        <v>5.88</v>
      </c>
    </row>
    <row r="1326" spans="1:7" ht="16.5">
      <c r="A1326" s="175" t="s">
        <v>1793</v>
      </c>
      <c r="B1326" s="175"/>
      <c r="C1326" s="133" t="s">
        <v>1769</v>
      </c>
      <c r="D1326" s="133" t="s">
        <v>1770</v>
      </c>
      <c r="E1326" s="133" t="s">
        <v>1771</v>
      </c>
      <c r="F1326" s="133" t="s">
        <v>1772</v>
      </c>
      <c r="G1326" s="133" t="s">
        <v>1773</v>
      </c>
    </row>
    <row r="1327" spans="1:7">
      <c r="A1327" s="134" t="s">
        <v>2155</v>
      </c>
      <c r="B1327" s="135" t="s">
        <v>2156</v>
      </c>
      <c r="C1327" s="134" t="s">
        <v>1761</v>
      </c>
      <c r="D1327" s="134" t="s">
        <v>1796</v>
      </c>
      <c r="E1327" s="136">
        <v>0.28660000000000002</v>
      </c>
      <c r="F1327" s="137">
        <v>34.17</v>
      </c>
      <c r="G1327" s="137">
        <v>9.7899999999999991</v>
      </c>
    </row>
    <row r="1328" spans="1:7">
      <c r="A1328" s="134" t="s">
        <v>1801</v>
      </c>
      <c r="B1328" s="135" t="s">
        <v>1848</v>
      </c>
      <c r="C1328" s="134" t="s">
        <v>1761</v>
      </c>
      <c r="D1328" s="134" t="s">
        <v>1796</v>
      </c>
      <c r="E1328" s="136">
        <v>4.6800000000000001E-2</v>
      </c>
      <c r="F1328" s="137">
        <v>25.19</v>
      </c>
      <c r="G1328" s="137">
        <v>1.17</v>
      </c>
    </row>
    <row r="1329" spans="1:7">
      <c r="A1329" s="138"/>
      <c r="B1329" s="138"/>
      <c r="C1329" s="138"/>
      <c r="D1329" s="138"/>
      <c r="E1329" s="176" t="s">
        <v>1803</v>
      </c>
      <c r="F1329" s="176"/>
      <c r="G1329" s="139">
        <v>10.96</v>
      </c>
    </row>
    <row r="1330" spans="1:7">
      <c r="A1330" s="138"/>
      <c r="B1330" s="138"/>
      <c r="C1330" s="138"/>
      <c r="D1330" s="138"/>
      <c r="E1330" s="177" t="s">
        <v>1807</v>
      </c>
      <c r="F1330" s="177"/>
      <c r="G1330" s="140">
        <v>16.84</v>
      </c>
    </row>
    <row r="1331" spans="1:7">
      <c r="A1331" s="138"/>
      <c r="B1331" s="138"/>
      <c r="C1331" s="138"/>
      <c r="D1331" s="138"/>
      <c r="E1331" s="178"/>
      <c r="F1331" s="178"/>
      <c r="G1331" s="178"/>
    </row>
    <row r="1332" spans="1:7">
      <c r="A1332" s="179" t="s">
        <v>2164</v>
      </c>
      <c r="B1332" s="179"/>
      <c r="C1332" s="179"/>
      <c r="D1332" s="179"/>
      <c r="E1332" s="179"/>
      <c r="F1332" s="179"/>
      <c r="G1332" s="179"/>
    </row>
    <row r="1333" spans="1:7" ht="16.5">
      <c r="A1333" s="175" t="s">
        <v>1768</v>
      </c>
      <c r="B1333" s="175"/>
      <c r="C1333" s="133" t="s">
        <v>1769</v>
      </c>
      <c r="D1333" s="133" t="s">
        <v>1770</v>
      </c>
      <c r="E1333" s="133" t="s">
        <v>1771</v>
      </c>
      <c r="F1333" s="133" t="s">
        <v>1772</v>
      </c>
      <c r="G1333" s="133" t="s">
        <v>1773</v>
      </c>
    </row>
    <row r="1334" spans="1:7">
      <c r="A1334" s="134" t="s">
        <v>2161</v>
      </c>
      <c r="B1334" s="135" t="s">
        <v>2162</v>
      </c>
      <c r="C1334" s="134" t="s">
        <v>1761</v>
      </c>
      <c r="D1334" s="134" t="s">
        <v>2118</v>
      </c>
      <c r="E1334" s="136">
        <v>0.22850000000000001</v>
      </c>
      <c r="F1334" s="137">
        <v>28.56</v>
      </c>
      <c r="G1334" s="137">
        <v>6.52</v>
      </c>
    </row>
    <row r="1335" spans="1:7">
      <c r="A1335" s="138"/>
      <c r="B1335" s="138"/>
      <c r="C1335" s="138"/>
      <c r="D1335" s="138"/>
      <c r="E1335" s="176" t="s">
        <v>1792</v>
      </c>
      <c r="F1335" s="176"/>
      <c r="G1335" s="139">
        <v>6.52</v>
      </c>
    </row>
    <row r="1336" spans="1:7" ht="16.5">
      <c r="A1336" s="175" t="s">
        <v>1793</v>
      </c>
      <c r="B1336" s="175"/>
      <c r="C1336" s="133" t="s">
        <v>1769</v>
      </c>
      <c r="D1336" s="133" t="s">
        <v>1770</v>
      </c>
      <c r="E1336" s="133" t="s">
        <v>1771</v>
      </c>
      <c r="F1336" s="133" t="s">
        <v>1772</v>
      </c>
      <c r="G1336" s="133" t="s">
        <v>1773</v>
      </c>
    </row>
    <row r="1337" spans="1:7">
      <c r="A1337" s="134" t="s">
        <v>2155</v>
      </c>
      <c r="B1337" s="135" t="s">
        <v>2156</v>
      </c>
      <c r="C1337" s="134" t="s">
        <v>1761</v>
      </c>
      <c r="D1337" s="134" t="s">
        <v>1796</v>
      </c>
      <c r="E1337" s="136">
        <v>0.16309999999999999</v>
      </c>
      <c r="F1337" s="137">
        <v>34.17</v>
      </c>
      <c r="G1337" s="137">
        <v>5.57</v>
      </c>
    </row>
    <row r="1338" spans="1:7">
      <c r="A1338" s="134" t="s">
        <v>1801</v>
      </c>
      <c r="B1338" s="135" t="s">
        <v>1848</v>
      </c>
      <c r="C1338" s="134" t="s">
        <v>1761</v>
      </c>
      <c r="D1338" s="134" t="s">
        <v>1796</v>
      </c>
      <c r="E1338" s="136">
        <v>5.4399999999999997E-2</v>
      </c>
      <c r="F1338" s="137">
        <v>25.19</v>
      </c>
      <c r="G1338" s="137">
        <v>1.37</v>
      </c>
    </row>
    <row r="1339" spans="1:7">
      <c r="A1339" s="138"/>
      <c r="B1339" s="138"/>
      <c r="C1339" s="138"/>
      <c r="D1339" s="138"/>
      <c r="E1339" s="176" t="s">
        <v>1803</v>
      </c>
      <c r="F1339" s="176"/>
      <c r="G1339" s="139">
        <v>6.94</v>
      </c>
    </row>
    <row r="1340" spans="1:7">
      <c r="A1340" s="138"/>
      <c r="B1340" s="138"/>
      <c r="C1340" s="138"/>
      <c r="D1340" s="138"/>
      <c r="E1340" s="177" t="s">
        <v>1807</v>
      </c>
      <c r="F1340" s="177"/>
      <c r="G1340" s="140">
        <v>13.46</v>
      </c>
    </row>
    <row r="1341" spans="1:7">
      <c r="A1341" s="138"/>
      <c r="B1341" s="138"/>
      <c r="C1341" s="138"/>
      <c r="D1341" s="138"/>
      <c r="E1341" s="178"/>
      <c r="F1341" s="178"/>
      <c r="G1341" s="178"/>
    </row>
    <row r="1342" spans="1:7">
      <c r="A1342" s="179" t="s">
        <v>2165</v>
      </c>
      <c r="B1342" s="179"/>
      <c r="C1342" s="179"/>
      <c r="D1342" s="179"/>
      <c r="E1342" s="179"/>
      <c r="F1342" s="179"/>
      <c r="G1342" s="179"/>
    </row>
    <row r="1343" spans="1:7" ht="16.5">
      <c r="A1343" s="175" t="s">
        <v>1768</v>
      </c>
      <c r="B1343" s="175"/>
      <c r="C1343" s="133" t="s">
        <v>1769</v>
      </c>
      <c r="D1343" s="133" t="s">
        <v>1770</v>
      </c>
      <c r="E1343" s="133" t="s">
        <v>1771</v>
      </c>
      <c r="F1343" s="133" t="s">
        <v>1772</v>
      </c>
      <c r="G1343" s="133" t="s">
        <v>1773</v>
      </c>
    </row>
    <row r="1344" spans="1:7">
      <c r="A1344" s="134" t="s">
        <v>2161</v>
      </c>
      <c r="B1344" s="135" t="s">
        <v>2162</v>
      </c>
      <c r="C1344" s="134" t="s">
        <v>1761</v>
      </c>
      <c r="D1344" s="134" t="s">
        <v>2118</v>
      </c>
      <c r="E1344" s="136">
        <v>0.22850000000000001</v>
      </c>
      <c r="F1344" s="137">
        <v>28.56</v>
      </c>
      <c r="G1344" s="137">
        <v>6.52</v>
      </c>
    </row>
    <row r="1345" spans="1:7">
      <c r="A1345" s="138"/>
      <c r="B1345" s="138"/>
      <c r="C1345" s="138"/>
      <c r="D1345" s="138"/>
      <c r="E1345" s="176" t="s">
        <v>1792</v>
      </c>
      <c r="F1345" s="176"/>
      <c r="G1345" s="139">
        <v>6.52</v>
      </c>
    </row>
    <row r="1346" spans="1:7" ht="16.5">
      <c r="A1346" s="175" t="s">
        <v>1793</v>
      </c>
      <c r="B1346" s="175"/>
      <c r="C1346" s="133" t="s">
        <v>1769</v>
      </c>
      <c r="D1346" s="133" t="s">
        <v>1770</v>
      </c>
      <c r="E1346" s="133" t="s">
        <v>1771</v>
      </c>
      <c r="F1346" s="133" t="s">
        <v>1772</v>
      </c>
      <c r="G1346" s="133" t="s">
        <v>1773</v>
      </c>
    </row>
    <row r="1347" spans="1:7">
      <c r="A1347" s="134" t="s">
        <v>2155</v>
      </c>
      <c r="B1347" s="135" t="s">
        <v>2156</v>
      </c>
      <c r="C1347" s="134" t="s">
        <v>1761</v>
      </c>
      <c r="D1347" s="134" t="s">
        <v>1796</v>
      </c>
      <c r="E1347" s="136">
        <v>0.16309999999999999</v>
      </c>
      <c r="F1347" s="137">
        <v>34.17</v>
      </c>
      <c r="G1347" s="137">
        <v>5.57</v>
      </c>
    </row>
    <row r="1348" spans="1:7">
      <c r="A1348" s="134" t="s">
        <v>1801</v>
      </c>
      <c r="B1348" s="135" t="s">
        <v>1848</v>
      </c>
      <c r="C1348" s="134" t="s">
        <v>1761</v>
      </c>
      <c r="D1348" s="134" t="s">
        <v>1796</v>
      </c>
      <c r="E1348" s="136">
        <v>5.4399999999999997E-2</v>
      </c>
      <c r="F1348" s="137">
        <v>25.19</v>
      </c>
      <c r="G1348" s="137">
        <v>1.37</v>
      </c>
    </row>
    <row r="1349" spans="1:7">
      <c r="A1349" s="138"/>
      <c r="B1349" s="138"/>
      <c r="C1349" s="138"/>
      <c r="D1349" s="138"/>
      <c r="E1349" s="176" t="s">
        <v>1803</v>
      </c>
      <c r="F1349" s="176"/>
      <c r="G1349" s="139">
        <v>6.94</v>
      </c>
    </row>
    <row r="1350" spans="1:7">
      <c r="A1350" s="138"/>
      <c r="B1350" s="138"/>
      <c r="C1350" s="138"/>
      <c r="D1350" s="138"/>
      <c r="E1350" s="177" t="s">
        <v>1807</v>
      </c>
      <c r="F1350" s="177"/>
      <c r="G1350" s="140">
        <v>13.46</v>
      </c>
    </row>
    <row r="1351" spans="1:7">
      <c r="A1351" s="138"/>
      <c r="B1351" s="138"/>
      <c r="C1351" s="138"/>
      <c r="D1351" s="138"/>
      <c r="E1351" s="178"/>
      <c r="F1351" s="178"/>
      <c r="G1351" s="178"/>
    </row>
    <row r="1352" spans="1:7">
      <c r="A1352" s="179" t="s">
        <v>2166</v>
      </c>
      <c r="B1352" s="179"/>
      <c r="C1352" s="179"/>
      <c r="D1352" s="179"/>
      <c r="E1352" s="179"/>
      <c r="F1352" s="179"/>
      <c r="G1352" s="179"/>
    </row>
    <row r="1353" spans="1:7" ht="16.5">
      <c r="A1353" s="175" t="s">
        <v>1768</v>
      </c>
      <c r="B1353" s="175"/>
      <c r="C1353" s="133" t="s">
        <v>1769</v>
      </c>
      <c r="D1353" s="133" t="s">
        <v>1770</v>
      </c>
      <c r="E1353" s="133" t="s">
        <v>1771</v>
      </c>
      <c r="F1353" s="133" t="s">
        <v>1772</v>
      </c>
      <c r="G1353" s="133" t="s">
        <v>1773</v>
      </c>
    </row>
    <row r="1354" spans="1:7">
      <c r="A1354" s="134" t="s">
        <v>2167</v>
      </c>
      <c r="B1354" s="135" t="s">
        <v>2168</v>
      </c>
      <c r="C1354" s="134" t="s">
        <v>1761</v>
      </c>
      <c r="D1354" s="134" t="s">
        <v>2118</v>
      </c>
      <c r="E1354" s="136">
        <v>1.4E-2</v>
      </c>
      <c r="F1354" s="137">
        <v>20</v>
      </c>
      <c r="G1354" s="137">
        <v>0.28000000000000003</v>
      </c>
    </row>
    <row r="1355" spans="1:7">
      <c r="A1355" s="134" t="s">
        <v>2169</v>
      </c>
      <c r="B1355" s="135" t="s">
        <v>2170</v>
      </c>
      <c r="C1355" s="134" t="s">
        <v>1761</v>
      </c>
      <c r="D1355" s="134" t="s">
        <v>2118</v>
      </c>
      <c r="E1355" s="136">
        <v>0.14030000000000001</v>
      </c>
      <c r="F1355" s="137">
        <v>41.51</v>
      </c>
      <c r="G1355" s="137">
        <v>5.82</v>
      </c>
    </row>
    <row r="1356" spans="1:7">
      <c r="A1356" s="138"/>
      <c r="B1356" s="138"/>
      <c r="C1356" s="138"/>
      <c r="D1356" s="138"/>
      <c r="E1356" s="176" t="s">
        <v>1792</v>
      </c>
      <c r="F1356" s="176"/>
      <c r="G1356" s="139">
        <v>6.1</v>
      </c>
    </row>
    <row r="1357" spans="1:7" ht="16.5">
      <c r="A1357" s="175" t="s">
        <v>1793</v>
      </c>
      <c r="B1357" s="175"/>
      <c r="C1357" s="133" t="s">
        <v>1769</v>
      </c>
      <c r="D1357" s="133" t="s">
        <v>1770</v>
      </c>
      <c r="E1357" s="133" t="s">
        <v>1771</v>
      </c>
      <c r="F1357" s="133" t="s">
        <v>1772</v>
      </c>
      <c r="G1357" s="133" t="s">
        <v>1773</v>
      </c>
    </row>
    <row r="1358" spans="1:7">
      <c r="A1358" s="134" t="s">
        <v>2155</v>
      </c>
      <c r="B1358" s="135" t="s">
        <v>2156</v>
      </c>
      <c r="C1358" s="134" t="s">
        <v>1761</v>
      </c>
      <c r="D1358" s="134" t="s">
        <v>1796</v>
      </c>
      <c r="E1358" s="136">
        <v>0.3805</v>
      </c>
      <c r="F1358" s="137">
        <v>34.17</v>
      </c>
      <c r="G1358" s="137">
        <v>13</v>
      </c>
    </row>
    <row r="1359" spans="1:7">
      <c r="A1359" s="138"/>
      <c r="B1359" s="138"/>
      <c r="C1359" s="138"/>
      <c r="D1359" s="138"/>
      <c r="E1359" s="176" t="s">
        <v>1803</v>
      </c>
      <c r="F1359" s="176"/>
      <c r="G1359" s="139">
        <v>13</v>
      </c>
    </row>
    <row r="1360" spans="1:7">
      <c r="A1360" s="138"/>
      <c r="B1360" s="138"/>
      <c r="C1360" s="138"/>
      <c r="D1360" s="138"/>
      <c r="E1360" s="177" t="s">
        <v>1807</v>
      </c>
      <c r="F1360" s="177"/>
      <c r="G1360" s="140">
        <v>19.100000000000001</v>
      </c>
    </row>
    <row r="1361" spans="1:7">
      <c r="A1361" s="138"/>
      <c r="B1361" s="138"/>
      <c r="C1361" s="138"/>
      <c r="D1361" s="138"/>
      <c r="E1361" s="178"/>
      <c r="F1361" s="178"/>
      <c r="G1361" s="178"/>
    </row>
    <row r="1362" spans="1:7">
      <c r="A1362" s="179" t="s">
        <v>2171</v>
      </c>
      <c r="B1362" s="179"/>
      <c r="C1362" s="179"/>
      <c r="D1362" s="179"/>
      <c r="E1362" s="179"/>
      <c r="F1362" s="179"/>
      <c r="G1362" s="179"/>
    </row>
    <row r="1363" spans="1:7" ht="16.5">
      <c r="A1363" s="175" t="s">
        <v>1768</v>
      </c>
      <c r="B1363" s="175"/>
      <c r="C1363" s="133" t="s">
        <v>1769</v>
      </c>
      <c r="D1363" s="133" t="s">
        <v>1770</v>
      </c>
      <c r="E1363" s="133" t="s">
        <v>1771</v>
      </c>
      <c r="F1363" s="133" t="s">
        <v>1772</v>
      </c>
      <c r="G1363" s="133" t="s">
        <v>1773</v>
      </c>
    </row>
    <row r="1364" spans="1:7">
      <c r="A1364" s="134" t="s">
        <v>2167</v>
      </c>
      <c r="B1364" s="135" t="s">
        <v>2168</v>
      </c>
      <c r="C1364" s="134" t="s">
        <v>1761</v>
      </c>
      <c r="D1364" s="134" t="s">
        <v>2118</v>
      </c>
      <c r="E1364" s="136">
        <v>1.4E-2</v>
      </c>
      <c r="F1364" s="137">
        <v>20</v>
      </c>
      <c r="G1364" s="137">
        <v>0.28000000000000003</v>
      </c>
    </row>
    <row r="1365" spans="1:7">
      <c r="A1365" s="134" t="s">
        <v>2169</v>
      </c>
      <c r="B1365" s="135" t="s">
        <v>2170</v>
      </c>
      <c r="C1365" s="134" t="s">
        <v>1761</v>
      </c>
      <c r="D1365" s="134" t="s">
        <v>2118</v>
      </c>
      <c r="E1365" s="136">
        <v>0.14030000000000001</v>
      </c>
      <c r="F1365" s="137">
        <v>41.51</v>
      </c>
      <c r="G1365" s="137">
        <v>5.82</v>
      </c>
    </row>
    <row r="1366" spans="1:7">
      <c r="A1366" s="138"/>
      <c r="B1366" s="138"/>
      <c r="C1366" s="138"/>
      <c r="D1366" s="138"/>
      <c r="E1366" s="176" t="s">
        <v>1792</v>
      </c>
      <c r="F1366" s="176"/>
      <c r="G1366" s="139">
        <v>6.1</v>
      </c>
    </row>
    <row r="1367" spans="1:7" ht="16.5">
      <c r="A1367" s="175" t="s">
        <v>1793</v>
      </c>
      <c r="B1367" s="175"/>
      <c r="C1367" s="133" t="s">
        <v>1769</v>
      </c>
      <c r="D1367" s="133" t="s">
        <v>1770</v>
      </c>
      <c r="E1367" s="133" t="s">
        <v>1771</v>
      </c>
      <c r="F1367" s="133" t="s">
        <v>1772</v>
      </c>
      <c r="G1367" s="133" t="s">
        <v>1773</v>
      </c>
    </row>
    <row r="1368" spans="1:7">
      <c r="A1368" s="134" t="s">
        <v>2155</v>
      </c>
      <c r="B1368" s="135" t="s">
        <v>2156</v>
      </c>
      <c r="C1368" s="134" t="s">
        <v>1761</v>
      </c>
      <c r="D1368" s="134" t="s">
        <v>1796</v>
      </c>
      <c r="E1368" s="136">
        <v>0.3805</v>
      </c>
      <c r="F1368" s="137">
        <v>34.17</v>
      </c>
      <c r="G1368" s="137">
        <v>13</v>
      </c>
    </row>
    <row r="1369" spans="1:7">
      <c r="A1369" s="138"/>
      <c r="B1369" s="138"/>
      <c r="C1369" s="138"/>
      <c r="D1369" s="138"/>
      <c r="E1369" s="176" t="s">
        <v>1803</v>
      </c>
      <c r="F1369" s="176"/>
      <c r="G1369" s="139">
        <v>13</v>
      </c>
    </row>
    <row r="1370" spans="1:7">
      <c r="A1370" s="138"/>
      <c r="B1370" s="138"/>
      <c r="C1370" s="138"/>
      <c r="D1370" s="138"/>
      <c r="E1370" s="177" t="s">
        <v>1807</v>
      </c>
      <c r="F1370" s="177"/>
      <c r="G1370" s="140">
        <v>19.100000000000001</v>
      </c>
    </row>
    <row r="1371" spans="1:7">
      <c r="A1371" s="138"/>
      <c r="B1371" s="138"/>
      <c r="C1371" s="138"/>
      <c r="D1371" s="138"/>
      <c r="E1371" s="178"/>
      <c r="F1371" s="178"/>
      <c r="G1371" s="178"/>
    </row>
    <row r="1372" spans="1:7">
      <c r="A1372" s="179" t="s">
        <v>2172</v>
      </c>
      <c r="B1372" s="179"/>
      <c r="C1372" s="179"/>
      <c r="D1372" s="179"/>
      <c r="E1372" s="179"/>
      <c r="F1372" s="179"/>
      <c r="G1372" s="179"/>
    </row>
    <row r="1373" spans="1:7" ht="16.5">
      <c r="A1373" s="175" t="s">
        <v>1768</v>
      </c>
      <c r="B1373" s="175"/>
      <c r="C1373" s="133" t="s">
        <v>1769</v>
      </c>
      <c r="D1373" s="133" t="s">
        <v>1770</v>
      </c>
      <c r="E1373" s="133" t="s">
        <v>1771</v>
      </c>
      <c r="F1373" s="133" t="s">
        <v>1772</v>
      </c>
      <c r="G1373" s="133" t="s">
        <v>1773</v>
      </c>
    </row>
    <row r="1374" spans="1:7">
      <c r="A1374" s="134" t="s">
        <v>2161</v>
      </c>
      <c r="B1374" s="135" t="s">
        <v>2162</v>
      </c>
      <c r="C1374" s="134" t="s">
        <v>1761</v>
      </c>
      <c r="D1374" s="134" t="s">
        <v>2118</v>
      </c>
      <c r="E1374" s="136">
        <v>0.22850000000000001</v>
      </c>
      <c r="F1374" s="137">
        <v>28.56</v>
      </c>
      <c r="G1374" s="137">
        <v>6.52</v>
      </c>
    </row>
    <row r="1375" spans="1:7">
      <c r="A1375" s="138"/>
      <c r="B1375" s="138"/>
      <c r="C1375" s="138"/>
      <c r="D1375" s="138"/>
      <c r="E1375" s="176" t="s">
        <v>1792</v>
      </c>
      <c r="F1375" s="176"/>
      <c r="G1375" s="139">
        <v>6.52</v>
      </c>
    </row>
    <row r="1376" spans="1:7" ht="16.5">
      <c r="A1376" s="175" t="s">
        <v>1793</v>
      </c>
      <c r="B1376" s="175"/>
      <c r="C1376" s="133" t="s">
        <v>1769</v>
      </c>
      <c r="D1376" s="133" t="s">
        <v>1770</v>
      </c>
      <c r="E1376" s="133" t="s">
        <v>1771</v>
      </c>
      <c r="F1376" s="133" t="s">
        <v>1772</v>
      </c>
      <c r="G1376" s="133" t="s">
        <v>1773</v>
      </c>
    </row>
    <row r="1377" spans="1:7">
      <c r="A1377" s="134" t="s">
        <v>2155</v>
      </c>
      <c r="B1377" s="135" t="s">
        <v>2156</v>
      </c>
      <c r="C1377" s="134" t="s">
        <v>1761</v>
      </c>
      <c r="D1377" s="134" t="s">
        <v>1796</v>
      </c>
      <c r="E1377" s="136">
        <v>0.16309999999999999</v>
      </c>
      <c r="F1377" s="137">
        <v>34.17</v>
      </c>
      <c r="G1377" s="137">
        <v>5.57</v>
      </c>
    </row>
    <row r="1378" spans="1:7">
      <c r="A1378" s="134" t="s">
        <v>1801</v>
      </c>
      <c r="B1378" s="135" t="s">
        <v>1848</v>
      </c>
      <c r="C1378" s="134" t="s">
        <v>1761</v>
      </c>
      <c r="D1378" s="134" t="s">
        <v>1796</v>
      </c>
      <c r="E1378" s="136">
        <v>5.4399999999999997E-2</v>
      </c>
      <c r="F1378" s="137">
        <v>25.19</v>
      </c>
      <c r="G1378" s="137">
        <v>1.37</v>
      </c>
    </row>
    <row r="1379" spans="1:7">
      <c r="A1379" s="138"/>
      <c r="B1379" s="138"/>
      <c r="C1379" s="138"/>
      <c r="D1379" s="138"/>
      <c r="E1379" s="176" t="s">
        <v>1803</v>
      </c>
      <c r="F1379" s="176"/>
      <c r="G1379" s="139">
        <v>6.94</v>
      </c>
    </row>
    <row r="1380" spans="1:7">
      <c r="A1380" s="138"/>
      <c r="B1380" s="138"/>
      <c r="C1380" s="138"/>
      <c r="D1380" s="138"/>
      <c r="E1380" s="177" t="s">
        <v>1807</v>
      </c>
      <c r="F1380" s="177"/>
      <c r="G1380" s="140">
        <v>13.46</v>
      </c>
    </row>
    <row r="1381" spans="1:7">
      <c r="A1381" s="138"/>
      <c r="B1381" s="138"/>
      <c r="C1381" s="138"/>
      <c r="D1381" s="138"/>
      <c r="E1381" s="178"/>
      <c r="F1381" s="178"/>
      <c r="G1381" s="178"/>
    </row>
    <row r="1382" spans="1:7">
      <c r="A1382" s="179" t="s">
        <v>2173</v>
      </c>
      <c r="B1382" s="179"/>
      <c r="C1382" s="179"/>
      <c r="D1382" s="179"/>
      <c r="E1382" s="179"/>
      <c r="F1382" s="179"/>
      <c r="G1382" s="179"/>
    </row>
    <row r="1383" spans="1:7" ht="16.5">
      <c r="A1383" s="175" t="s">
        <v>1768</v>
      </c>
      <c r="B1383" s="175"/>
      <c r="C1383" s="133" t="s">
        <v>1769</v>
      </c>
      <c r="D1383" s="133" t="s">
        <v>1770</v>
      </c>
      <c r="E1383" s="133" t="s">
        <v>1771</v>
      </c>
      <c r="F1383" s="133" t="s">
        <v>1772</v>
      </c>
      <c r="G1383" s="133" t="s">
        <v>1773</v>
      </c>
    </row>
    <row r="1384" spans="1:7" ht="16.5">
      <c r="A1384" s="134" t="s">
        <v>2174</v>
      </c>
      <c r="B1384" s="135" t="s">
        <v>2175</v>
      </c>
      <c r="C1384" s="134" t="s">
        <v>1761</v>
      </c>
      <c r="D1384" s="134" t="s">
        <v>1784</v>
      </c>
      <c r="E1384" s="136">
        <v>1.1073999999999999</v>
      </c>
      <c r="F1384" s="137">
        <v>6.81</v>
      </c>
      <c r="G1384" s="137">
        <v>7.54</v>
      </c>
    </row>
    <row r="1385" spans="1:7">
      <c r="A1385" s="138"/>
      <c r="B1385" s="138"/>
      <c r="C1385" s="138"/>
      <c r="D1385" s="138"/>
      <c r="E1385" s="176" t="s">
        <v>1792</v>
      </c>
      <c r="F1385" s="176"/>
      <c r="G1385" s="139">
        <v>7.54</v>
      </c>
    </row>
    <row r="1386" spans="1:7" ht="16.5">
      <c r="A1386" s="175" t="s">
        <v>1793</v>
      </c>
      <c r="B1386" s="175"/>
      <c r="C1386" s="133" t="s">
        <v>1769</v>
      </c>
      <c r="D1386" s="133" t="s">
        <v>1770</v>
      </c>
      <c r="E1386" s="133" t="s">
        <v>1771</v>
      </c>
      <c r="F1386" s="133" t="s">
        <v>1772</v>
      </c>
      <c r="G1386" s="133" t="s">
        <v>1773</v>
      </c>
    </row>
    <row r="1387" spans="1:7">
      <c r="A1387" s="134" t="s">
        <v>2155</v>
      </c>
      <c r="B1387" s="135" t="s">
        <v>2156</v>
      </c>
      <c r="C1387" s="134" t="s">
        <v>1761</v>
      </c>
      <c r="D1387" s="134" t="s">
        <v>1796</v>
      </c>
      <c r="E1387" s="136">
        <v>0.15409999999999999</v>
      </c>
      <c r="F1387" s="137">
        <v>34.17</v>
      </c>
      <c r="G1387" s="137">
        <v>5.26</v>
      </c>
    </row>
    <row r="1388" spans="1:7">
      <c r="A1388" s="134" t="s">
        <v>1801</v>
      </c>
      <c r="B1388" s="135" t="s">
        <v>1848</v>
      </c>
      <c r="C1388" s="134" t="s">
        <v>1761</v>
      </c>
      <c r="D1388" s="134" t="s">
        <v>1796</v>
      </c>
      <c r="E1388" s="136">
        <v>5.1400000000000001E-2</v>
      </c>
      <c r="F1388" s="137">
        <v>25.19</v>
      </c>
      <c r="G1388" s="137">
        <v>1.29</v>
      </c>
    </row>
    <row r="1389" spans="1:7">
      <c r="A1389" s="138"/>
      <c r="B1389" s="138"/>
      <c r="C1389" s="138"/>
      <c r="D1389" s="138"/>
      <c r="E1389" s="176" t="s">
        <v>1803</v>
      </c>
      <c r="F1389" s="176"/>
      <c r="G1389" s="139">
        <v>6.55</v>
      </c>
    </row>
    <row r="1390" spans="1:7">
      <c r="A1390" s="138"/>
      <c r="B1390" s="138"/>
      <c r="C1390" s="138"/>
      <c r="D1390" s="138"/>
      <c r="E1390" s="177" t="s">
        <v>1807</v>
      </c>
      <c r="F1390" s="177"/>
      <c r="G1390" s="140">
        <v>14.09</v>
      </c>
    </row>
    <row r="1391" spans="1:7">
      <c r="A1391" s="138"/>
      <c r="B1391" s="138"/>
      <c r="C1391" s="138"/>
      <c r="D1391" s="138"/>
      <c r="E1391" s="178"/>
      <c r="F1391" s="178"/>
      <c r="G1391" s="178"/>
    </row>
    <row r="1392" spans="1:7">
      <c r="A1392" s="179" t="s">
        <v>2176</v>
      </c>
      <c r="B1392" s="179"/>
      <c r="C1392" s="179"/>
      <c r="D1392" s="179"/>
      <c r="E1392" s="179"/>
      <c r="F1392" s="179"/>
      <c r="G1392" s="179"/>
    </row>
    <row r="1393" spans="1:7" ht="16.5">
      <c r="A1393" s="175" t="s">
        <v>1768</v>
      </c>
      <c r="B1393" s="175"/>
      <c r="C1393" s="133" t="s">
        <v>1769</v>
      </c>
      <c r="D1393" s="133" t="s">
        <v>1770</v>
      </c>
      <c r="E1393" s="133" t="s">
        <v>1771</v>
      </c>
      <c r="F1393" s="133" t="s">
        <v>1772</v>
      </c>
      <c r="G1393" s="133" t="s">
        <v>1773</v>
      </c>
    </row>
    <row r="1394" spans="1:7" ht="16.5">
      <c r="A1394" s="134" t="s">
        <v>2174</v>
      </c>
      <c r="B1394" s="135" t="s">
        <v>2175</v>
      </c>
      <c r="C1394" s="134" t="s">
        <v>1761</v>
      </c>
      <c r="D1394" s="134" t="s">
        <v>1784</v>
      </c>
      <c r="E1394" s="136">
        <v>1.1073999999999999</v>
      </c>
      <c r="F1394" s="137">
        <v>6.81</v>
      </c>
      <c r="G1394" s="137">
        <v>7.54</v>
      </c>
    </row>
    <row r="1395" spans="1:7">
      <c r="A1395" s="138"/>
      <c r="B1395" s="138"/>
      <c r="C1395" s="138"/>
      <c r="D1395" s="138"/>
      <c r="E1395" s="176" t="s">
        <v>1792</v>
      </c>
      <c r="F1395" s="176"/>
      <c r="G1395" s="139">
        <v>7.54</v>
      </c>
    </row>
    <row r="1396" spans="1:7" ht="16.5">
      <c r="A1396" s="175" t="s">
        <v>1793</v>
      </c>
      <c r="B1396" s="175"/>
      <c r="C1396" s="133" t="s">
        <v>1769</v>
      </c>
      <c r="D1396" s="133" t="s">
        <v>1770</v>
      </c>
      <c r="E1396" s="133" t="s">
        <v>1771</v>
      </c>
      <c r="F1396" s="133" t="s">
        <v>1772</v>
      </c>
      <c r="G1396" s="133" t="s">
        <v>1773</v>
      </c>
    </row>
    <row r="1397" spans="1:7">
      <c r="A1397" s="134" t="s">
        <v>2155</v>
      </c>
      <c r="B1397" s="135" t="s">
        <v>2156</v>
      </c>
      <c r="C1397" s="134" t="s">
        <v>1761</v>
      </c>
      <c r="D1397" s="134" t="s">
        <v>1796</v>
      </c>
      <c r="E1397" s="136">
        <v>0.15409999999999999</v>
      </c>
      <c r="F1397" s="137">
        <v>34.17</v>
      </c>
      <c r="G1397" s="137">
        <v>5.26</v>
      </c>
    </row>
    <row r="1398" spans="1:7">
      <c r="A1398" s="134" t="s">
        <v>1801</v>
      </c>
      <c r="B1398" s="135" t="s">
        <v>1848</v>
      </c>
      <c r="C1398" s="134" t="s">
        <v>1761</v>
      </c>
      <c r="D1398" s="134" t="s">
        <v>1796</v>
      </c>
      <c r="E1398" s="136">
        <v>5.1400000000000001E-2</v>
      </c>
      <c r="F1398" s="137">
        <v>25.19</v>
      </c>
      <c r="G1398" s="137">
        <v>1.29</v>
      </c>
    </row>
    <row r="1399" spans="1:7">
      <c r="A1399" s="138"/>
      <c r="B1399" s="138"/>
      <c r="C1399" s="138"/>
      <c r="D1399" s="138"/>
      <c r="E1399" s="176" t="s">
        <v>1803</v>
      </c>
      <c r="F1399" s="176"/>
      <c r="G1399" s="139">
        <v>6.55</v>
      </c>
    </row>
    <row r="1400" spans="1:7">
      <c r="A1400" s="138"/>
      <c r="B1400" s="138"/>
      <c r="C1400" s="138"/>
      <c r="D1400" s="138"/>
      <c r="E1400" s="177" t="s">
        <v>1807</v>
      </c>
      <c r="F1400" s="177"/>
      <c r="G1400" s="140">
        <v>14.09</v>
      </c>
    </row>
    <row r="1401" spans="1:7">
      <c r="A1401" s="138"/>
      <c r="B1401" s="138"/>
      <c r="C1401" s="138"/>
      <c r="D1401" s="138"/>
      <c r="E1401" s="178"/>
      <c r="F1401" s="178"/>
      <c r="G1401" s="178"/>
    </row>
    <row r="1402" spans="1:7">
      <c r="A1402" s="179" t="s">
        <v>2177</v>
      </c>
      <c r="B1402" s="179"/>
      <c r="C1402" s="179"/>
      <c r="D1402" s="179"/>
      <c r="E1402" s="179"/>
      <c r="F1402" s="179"/>
      <c r="G1402" s="179"/>
    </row>
    <row r="1403" spans="1:7" ht="16.5">
      <c r="A1403" s="175" t="s">
        <v>1768</v>
      </c>
      <c r="B1403" s="175"/>
      <c r="C1403" s="133" t="s">
        <v>1769</v>
      </c>
      <c r="D1403" s="133" t="s">
        <v>1770</v>
      </c>
      <c r="E1403" s="133" t="s">
        <v>1771</v>
      </c>
      <c r="F1403" s="133" t="s">
        <v>1772</v>
      </c>
      <c r="G1403" s="133" t="s">
        <v>1773</v>
      </c>
    </row>
    <row r="1404" spans="1:7" ht="16.5">
      <c r="A1404" s="134" t="s">
        <v>2174</v>
      </c>
      <c r="B1404" s="135" t="s">
        <v>2175</v>
      </c>
      <c r="C1404" s="134" t="s">
        <v>1761</v>
      </c>
      <c r="D1404" s="134" t="s">
        <v>1784</v>
      </c>
      <c r="E1404" s="136">
        <v>1.1073999999999999</v>
      </c>
      <c r="F1404" s="137">
        <v>6.81</v>
      </c>
      <c r="G1404" s="137">
        <v>7.54</v>
      </c>
    </row>
    <row r="1405" spans="1:7">
      <c r="A1405" s="138"/>
      <c r="B1405" s="138"/>
      <c r="C1405" s="138"/>
      <c r="D1405" s="138"/>
      <c r="E1405" s="176" t="s">
        <v>1792</v>
      </c>
      <c r="F1405" s="176"/>
      <c r="G1405" s="139">
        <v>7.54</v>
      </c>
    </row>
    <row r="1406" spans="1:7" ht="16.5">
      <c r="A1406" s="175" t="s">
        <v>1793</v>
      </c>
      <c r="B1406" s="175"/>
      <c r="C1406" s="133" t="s">
        <v>1769</v>
      </c>
      <c r="D1406" s="133" t="s">
        <v>1770</v>
      </c>
      <c r="E1406" s="133" t="s">
        <v>1771</v>
      </c>
      <c r="F1406" s="133" t="s">
        <v>1772</v>
      </c>
      <c r="G1406" s="133" t="s">
        <v>1773</v>
      </c>
    </row>
    <row r="1407" spans="1:7">
      <c r="A1407" s="134" t="s">
        <v>2155</v>
      </c>
      <c r="B1407" s="135" t="s">
        <v>2156</v>
      </c>
      <c r="C1407" s="134" t="s">
        <v>1761</v>
      </c>
      <c r="D1407" s="134" t="s">
        <v>1796</v>
      </c>
      <c r="E1407" s="136">
        <v>0.15409999999999999</v>
      </c>
      <c r="F1407" s="137">
        <v>34.17</v>
      </c>
      <c r="G1407" s="137">
        <v>5.26</v>
      </c>
    </row>
    <row r="1408" spans="1:7">
      <c r="A1408" s="134" t="s">
        <v>1801</v>
      </c>
      <c r="B1408" s="135" t="s">
        <v>1848</v>
      </c>
      <c r="C1408" s="134" t="s">
        <v>1761</v>
      </c>
      <c r="D1408" s="134" t="s">
        <v>1796</v>
      </c>
      <c r="E1408" s="136">
        <v>5.1400000000000001E-2</v>
      </c>
      <c r="F1408" s="137">
        <v>25.19</v>
      </c>
      <c r="G1408" s="137">
        <v>1.29</v>
      </c>
    </row>
    <row r="1409" spans="1:7">
      <c r="A1409" s="138"/>
      <c r="B1409" s="138"/>
      <c r="C1409" s="138"/>
      <c r="D1409" s="138"/>
      <c r="E1409" s="176" t="s">
        <v>1803</v>
      </c>
      <c r="F1409" s="176"/>
      <c r="G1409" s="139">
        <v>6.55</v>
      </c>
    </row>
    <row r="1410" spans="1:7">
      <c r="A1410" s="138"/>
      <c r="B1410" s="138"/>
      <c r="C1410" s="138"/>
      <c r="D1410" s="138"/>
      <c r="E1410" s="177" t="s">
        <v>1807</v>
      </c>
      <c r="F1410" s="177"/>
      <c r="G1410" s="140">
        <v>14.09</v>
      </c>
    </row>
    <row r="1411" spans="1:7">
      <c r="A1411" s="138"/>
      <c r="B1411" s="138"/>
      <c r="C1411" s="138"/>
      <c r="D1411" s="138"/>
      <c r="E1411" s="178"/>
      <c r="F1411" s="178"/>
      <c r="G1411" s="178"/>
    </row>
    <row r="1412" spans="1:7">
      <c r="A1412" s="179" t="s">
        <v>2176</v>
      </c>
      <c r="B1412" s="179"/>
      <c r="C1412" s="179"/>
      <c r="D1412" s="179"/>
      <c r="E1412" s="179"/>
      <c r="F1412" s="179"/>
      <c r="G1412" s="179"/>
    </row>
    <row r="1413" spans="1:7" ht="16.5">
      <c r="A1413" s="175" t="s">
        <v>1768</v>
      </c>
      <c r="B1413" s="175"/>
      <c r="C1413" s="133" t="s">
        <v>1769</v>
      </c>
      <c r="D1413" s="133" t="s">
        <v>1770</v>
      </c>
      <c r="E1413" s="133" t="s">
        <v>1771</v>
      </c>
      <c r="F1413" s="133" t="s">
        <v>1772</v>
      </c>
      <c r="G1413" s="133" t="s">
        <v>1773</v>
      </c>
    </row>
    <row r="1414" spans="1:7" ht="16.5">
      <c r="A1414" s="134" t="s">
        <v>2174</v>
      </c>
      <c r="B1414" s="135" t="s">
        <v>2175</v>
      </c>
      <c r="C1414" s="134" t="s">
        <v>1761</v>
      </c>
      <c r="D1414" s="134" t="s">
        <v>1784</v>
      </c>
      <c r="E1414" s="136">
        <v>1.1073999999999999</v>
      </c>
      <c r="F1414" s="137">
        <v>6.81</v>
      </c>
      <c r="G1414" s="137">
        <v>7.54</v>
      </c>
    </row>
    <row r="1415" spans="1:7">
      <c r="A1415" s="138"/>
      <c r="B1415" s="138"/>
      <c r="C1415" s="138"/>
      <c r="D1415" s="138"/>
      <c r="E1415" s="176" t="s">
        <v>1792</v>
      </c>
      <c r="F1415" s="176"/>
      <c r="G1415" s="139">
        <v>7.54</v>
      </c>
    </row>
    <row r="1416" spans="1:7" ht="16.5">
      <c r="A1416" s="175" t="s">
        <v>1793</v>
      </c>
      <c r="B1416" s="175"/>
      <c r="C1416" s="133" t="s">
        <v>1769</v>
      </c>
      <c r="D1416" s="133" t="s">
        <v>1770</v>
      </c>
      <c r="E1416" s="133" t="s">
        <v>1771</v>
      </c>
      <c r="F1416" s="133" t="s">
        <v>1772</v>
      </c>
      <c r="G1416" s="133" t="s">
        <v>1773</v>
      </c>
    </row>
    <row r="1417" spans="1:7">
      <c r="A1417" s="134" t="s">
        <v>2155</v>
      </c>
      <c r="B1417" s="135" t="s">
        <v>2156</v>
      </c>
      <c r="C1417" s="134" t="s">
        <v>1761</v>
      </c>
      <c r="D1417" s="134" t="s">
        <v>1796</v>
      </c>
      <c r="E1417" s="136">
        <v>0.15409999999999999</v>
      </c>
      <c r="F1417" s="137">
        <v>34.17</v>
      </c>
      <c r="G1417" s="137">
        <v>5.26</v>
      </c>
    </row>
    <row r="1418" spans="1:7">
      <c r="A1418" s="134" t="s">
        <v>1801</v>
      </c>
      <c r="B1418" s="135" t="s">
        <v>1848</v>
      </c>
      <c r="C1418" s="134" t="s">
        <v>1761</v>
      </c>
      <c r="D1418" s="134" t="s">
        <v>1796</v>
      </c>
      <c r="E1418" s="136">
        <v>5.1400000000000001E-2</v>
      </c>
      <c r="F1418" s="137">
        <v>25.19</v>
      </c>
      <c r="G1418" s="137">
        <v>1.29</v>
      </c>
    </row>
    <row r="1419" spans="1:7">
      <c r="A1419" s="138"/>
      <c r="B1419" s="138"/>
      <c r="C1419" s="138"/>
      <c r="D1419" s="138"/>
      <c r="E1419" s="176" t="s">
        <v>1803</v>
      </c>
      <c r="F1419" s="176"/>
      <c r="G1419" s="139">
        <v>6.55</v>
      </c>
    </row>
    <row r="1420" spans="1:7">
      <c r="A1420" s="138"/>
      <c r="B1420" s="138"/>
      <c r="C1420" s="138"/>
      <c r="D1420" s="138"/>
      <c r="E1420" s="177" t="s">
        <v>1807</v>
      </c>
      <c r="F1420" s="177"/>
      <c r="G1420" s="140">
        <v>14.09</v>
      </c>
    </row>
    <row r="1421" spans="1:7">
      <c r="A1421" s="138"/>
      <c r="B1421" s="138"/>
      <c r="C1421" s="138"/>
      <c r="D1421" s="138"/>
      <c r="E1421" s="178"/>
      <c r="F1421" s="178"/>
      <c r="G1421" s="178"/>
    </row>
    <row r="1422" spans="1:7">
      <c r="A1422" s="179" t="s">
        <v>2177</v>
      </c>
      <c r="B1422" s="179"/>
      <c r="C1422" s="179"/>
      <c r="D1422" s="179"/>
      <c r="E1422" s="179"/>
      <c r="F1422" s="179"/>
      <c r="G1422" s="179"/>
    </row>
    <row r="1423" spans="1:7" ht="16.5">
      <c r="A1423" s="175" t="s">
        <v>1768</v>
      </c>
      <c r="B1423" s="175"/>
      <c r="C1423" s="133" t="s">
        <v>1769</v>
      </c>
      <c r="D1423" s="133" t="s">
        <v>1770</v>
      </c>
      <c r="E1423" s="133" t="s">
        <v>1771</v>
      </c>
      <c r="F1423" s="133" t="s">
        <v>1772</v>
      </c>
      <c r="G1423" s="133" t="s">
        <v>1773</v>
      </c>
    </row>
    <row r="1424" spans="1:7" ht="16.5">
      <c r="A1424" s="134" t="s">
        <v>2174</v>
      </c>
      <c r="B1424" s="135" t="s">
        <v>2175</v>
      </c>
      <c r="C1424" s="134" t="s">
        <v>1761</v>
      </c>
      <c r="D1424" s="134" t="s">
        <v>1784</v>
      </c>
      <c r="E1424" s="136">
        <v>1.1073999999999999</v>
      </c>
      <c r="F1424" s="137">
        <v>6.81</v>
      </c>
      <c r="G1424" s="137">
        <v>7.54</v>
      </c>
    </row>
    <row r="1425" spans="1:7">
      <c r="A1425" s="138"/>
      <c r="B1425" s="138"/>
      <c r="C1425" s="138"/>
      <c r="D1425" s="138"/>
      <c r="E1425" s="176" t="s">
        <v>1792</v>
      </c>
      <c r="F1425" s="176"/>
      <c r="G1425" s="139">
        <v>7.54</v>
      </c>
    </row>
    <row r="1426" spans="1:7" ht="16.5">
      <c r="A1426" s="175" t="s">
        <v>1793</v>
      </c>
      <c r="B1426" s="175"/>
      <c r="C1426" s="133" t="s">
        <v>1769</v>
      </c>
      <c r="D1426" s="133" t="s">
        <v>1770</v>
      </c>
      <c r="E1426" s="133" t="s">
        <v>1771</v>
      </c>
      <c r="F1426" s="133" t="s">
        <v>1772</v>
      </c>
      <c r="G1426" s="133" t="s">
        <v>1773</v>
      </c>
    </row>
    <row r="1427" spans="1:7">
      <c r="A1427" s="134" t="s">
        <v>2155</v>
      </c>
      <c r="B1427" s="135" t="s">
        <v>2156</v>
      </c>
      <c r="C1427" s="134" t="s">
        <v>1761</v>
      </c>
      <c r="D1427" s="134" t="s">
        <v>1796</v>
      </c>
      <c r="E1427" s="136">
        <v>0.15409999999999999</v>
      </c>
      <c r="F1427" s="137">
        <v>34.17</v>
      </c>
      <c r="G1427" s="137">
        <v>5.26</v>
      </c>
    </row>
    <row r="1428" spans="1:7">
      <c r="A1428" s="134" t="s">
        <v>1801</v>
      </c>
      <c r="B1428" s="135" t="s">
        <v>1848</v>
      </c>
      <c r="C1428" s="134" t="s">
        <v>1761</v>
      </c>
      <c r="D1428" s="134" t="s">
        <v>1796</v>
      </c>
      <c r="E1428" s="136">
        <v>5.1400000000000001E-2</v>
      </c>
      <c r="F1428" s="137">
        <v>25.19</v>
      </c>
      <c r="G1428" s="137">
        <v>1.29</v>
      </c>
    </row>
    <row r="1429" spans="1:7">
      <c r="A1429" s="138"/>
      <c r="B1429" s="138"/>
      <c r="C1429" s="138"/>
      <c r="D1429" s="138"/>
      <c r="E1429" s="176" t="s">
        <v>1803</v>
      </c>
      <c r="F1429" s="176"/>
      <c r="G1429" s="139">
        <v>6.55</v>
      </c>
    </row>
    <row r="1430" spans="1:7">
      <c r="A1430" s="138"/>
      <c r="B1430" s="138"/>
      <c r="C1430" s="138"/>
      <c r="D1430" s="138"/>
      <c r="E1430" s="177" t="s">
        <v>1807</v>
      </c>
      <c r="F1430" s="177"/>
      <c r="G1430" s="140">
        <v>14.09</v>
      </c>
    </row>
    <row r="1431" spans="1:7">
      <c r="A1431" s="138"/>
      <c r="B1431" s="138"/>
      <c r="C1431" s="138"/>
      <c r="D1431" s="138"/>
      <c r="E1431" s="178"/>
      <c r="F1431" s="178"/>
      <c r="G1431" s="178"/>
    </row>
    <row r="1432" spans="1:7">
      <c r="A1432" s="179" t="s">
        <v>2178</v>
      </c>
      <c r="B1432" s="179"/>
      <c r="C1432" s="179"/>
      <c r="D1432" s="179"/>
      <c r="E1432" s="179"/>
      <c r="F1432" s="179"/>
      <c r="G1432" s="179"/>
    </row>
    <row r="1433" spans="1:7" ht="16.5">
      <c r="A1433" s="175" t="s">
        <v>1768</v>
      </c>
      <c r="B1433" s="175"/>
      <c r="C1433" s="133" t="s">
        <v>1769</v>
      </c>
      <c r="D1433" s="133" t="s">
        <v>1770</v>
      </c>
      <c r="E1433" s="133" t="s">
        <v>1771</v>
      </c>
      <c r="F1433" s="133" t="s">
        <v>1772</v>
      </c>
      <c r="G1433" s="133" t="s">
        <v>1773</v>
      </c>
    </row>
    <row r="1434" spans="1:7">
      <c r="A1434" s="134" t="s">
        <v>2179</v>
      </c>
      <c r="B1434" s="135" t="s">
        <v>2180</v>
      </c>
      <c r="C1434" s="134" t="s">
        <v>1761</v>
      </c>
      <c r="D1434" s="134" t="s">
        <v>1779</v>
      </c>
      <c r="E1434" s="136">
        <v>1.8800000000000001E-2</v>
      </c>
      <c r="F1434" s="137">
        <v>72.319999999999993</v>
      </c>
      <c r="G1434" s="137">
        <v>1.35</v>
      </c>
    </row>
    <row r="1435" spans="1:7" ht="16.5">
      <c r="A1435" s="134" t="s">
        <v>2181</v>
      </c>
      <c r="B1435" s="135" t="s">
        <v>2182</v>
      </c>
      <c r="C1435" s="134" t="s">
        <v>1761</v>
      </c>
      <c r="D1435" s="134" t="s">
        <v>1779</v>
      </c>
      <c r="E1435" s="136">
        <v>1</v>
      </c>
      <c r="F1435" s="137">
        <v>8.19</v>
      </c>
      <c r="G1435" s="137">
        <v>8.19</v>
      </c>
    </row>
    <row r="1436" spans="1:7">
      <c r="A1436" s="134" t="s">
        <v>2183</v>
      </c>
      <c r="B1436" s="135" t="s">
        <v>2184</v>
      </c>
      <c r="C1436" s="134" t="s">
        <v>1761</v>
      </c>
      <c r="D1436" s="134" t="s">
        <v>1779</v>
      </c>
      <c r="E1436" s="136">
        <v>2.06E-2</v>
      </c>
      <c r="F1436" s="137">
        <v>2.46</v>
      </c>
      <c r="G1436" s="137">
        <v>0.05</v>
      </c>
    </row>
    <row r="1437" spans="1:7" ht="16.5">
      <c r="A1437" s="134" t="s">
        <v>2185</v>
      </c>
      <c r="B1437" s="135" t="s">
        <v>2186</v>
      </c>
      <c r="C1437" s="134" t="s">
        <v>1761</v>
      </c>
      <c r="D1437" s="134" t="s">
        <v>1779</v>
      </c>
      <c r="E1437" s="136">
        <v>2.5999999999999999E-2</v>
      </c>
      <c r="F1437" s="137">
        <v>81.94</v>
      </c>
      <c r="G1437" s="137">
        <v>2.13</v>
      </c>
    </row>
    <row r="1438" spans="1:7">
      <c r="A1438" s="138"/>
      <c r="B1438" s="138"/>
      <c r="C1438" s="138"/>
      <c r="D1438" s="138"/>
      <c r="E1438" s="176" t="s">
        <v>1792</v>
      </c>
      <c r="F1438" s="176"/>
      <c r="G1438" s="139">
        <v>11.72</v>
      </c>
    </row>
    <row r="1439" spans="1:7" ht="16.5">
      <c r="A1439" s="175" t="s">
        <v>1793</v>
      </c>
      <c r="B1439" s="175"/>
      <c r="C1439" s="133" t="s">
        <v>1769</v>
      </c>
      <c r="D1439" s="133" t="s">
        <v>1770</v>
      </c>
      <c r="E1439" s="133" t="s">
        <v>1771</v>
      </c>
      <c r="F1439" s="133" t="s">
        <v>1772</v>
      </c>
      <c r="G1439" s="133" t="s">
        <v>1773</v>
      </c>
    </row>
    <row r="1440" spans="1:7" ht="16.5">
      <c r="A1440" s="134" t="s">
        <v>1794</v>
      </c>
      <c r="B1440" s="135" t="s">
        <v>2187</v>
      </c>
      <c r="C1440" s="134" t="s">
        <v>1761</v>
      </c>
      <c r="D1440" s="134" t="s">
        <v>1796</v>
      </c>
      <c r="E1440" s="136">
        <v>9.2399999999999996E-2</v>
      </c>
      <c r="F1440" s="137">
        <v>26.66</v>
      </c>
      <c r="G1440" s="137">
        <v>2.46</v>
      </c>
    </row>
    <row r="1441" spans="1:7" ht="16.5">
      <c r="A1441" s="134" t="s">
        <v>1797</v>
      </c>
      <c r="B1441" s="135" t="s">
        <v>2188</v>
      </c>
      <c r="C1441" s="134" t="s">
        <v>1761</v>
      </c>
      <c r="D1441" s="134" t="s">
        <v>1796</v>
      </c>
      <c r="E1441" s="136">
        <v>9.2399999999999996E-2</v>
      </c>
      <c r="F1441" s="137">
        <v>30.88</v>
      </c>
      <c r="G1441" s="137">
        <v>2.85</v>
      </c>
    </row>
    <row r="1442" spans="1:7">
      <c r="A1442" s="138"/>
      <c r="B1442" s="138"/>
      <c r="C1442" s="138"/>
      <c r="D1442" s="138"/>
      <c r="E1442" s="176" t="s">
        <v>1803</v>
      </c>
      <c r="F1442" s="176"/>
      <c r="G1442" s="139">
        <v>5.31</v>
      </c>
    </row>
    <row r="1443" spans="1:7">
      <c r="A1443" s="138"/>
      <c r="B1443" s="138"/>
      <c r="C1443" s="138"/>
      <c r="D1443" s="138"/>
      <c r="E1443" s="177" t="s">
        <v>1807</v>
      </c>
      <c r="F1443" s="177"/>
      <c r="G1443" s="140">
        <v>17.03</v>
      </c>
    </row>
    <row r="1444" spans="1:7">
      <c r="A1444" s="138"/>
      <c r="B1444" s="138"/>
      <c r="C1444" s="138"/>
      <c r="D1444" s="138"/>
      <c r="E1444" s="178"/>
      <c r="F1444" s="178"/>
      <c r="G1444" s="178"/>
    </row>
    <row r="1445" spans="1:7">
      <c r="A1445" s="179" t="s">
        <v>2189</v>
      </c>
      <c r="B1445" s="179"/>
      <c r="C1445" s="179"/>
      <c r="D1445" s="179"/>
      <c r="E1445" s="179"/>
      <c r="F1445" s="179"/>
      <c r="G1445" s="179"/>
    </row>
    <row r="1446" spans="1:7" ht="16.5">
      <c r="A1446" s="175" t="s">
        <v>1768</v>
      </c>
      <c r="B1446" s="175"/>
      <c r="C1446" s="133" t="s">
        <v>1769</v>
      </c>
      <c r="D1446" s="133" t="s">
        <v>1770</v>
      </c>
      <c r="E1446" s="133" t="s">
        <v>1771</v>
      </c>
      <c r="F1446" s="133" t="s">
        <v>1772</v>
      </c>
      <c r="G1446" s="133" t="s">
        <v>1773</v>
      </c>
    </row>
    <row r="1447" spans="1:7">
      <c r="A1447" s="134" t="s">
        <v>2179</v>
      </c>
      <c r="B1447" s="135" t="s">
        <v>2180</v>
      </c>
      <c r="C1447" s="134" t="s">
        <v>1761</v>
      </c>
      <c r="D1447" s="134" t="s">
        <v>1779</v>
      </c>
      <c r="E1447" s="136">
        <v>1.8800000000000001E-2</v>
      </c>
      <c r="F1447" s="137">
        <v>72.319999999999993</v>
      </c>
      <c r="G1447" s="137">
        <v>1.35</v>
      </c>
    </row>
    <row r="1448" spans="1:7" ht="16.5">
      <c r="A1448" s="134" t="s">
        <v>2181</v>
      </c>
      <c r="B1448" s="135" t="s">
        <v>2182</v>
      </c>
      <c r="C1448" s="134" t="s">
        <v>1761</v>
      </c>
      <c r="D1448" s="134" t="s">
        <v>1779</v>
      </c>
      <c r="E1448" s="136">
        <v>1</v>
      </c>
      <c r="F1448" s="137">
        <v>8.19</v>
      </c>
      <c r="G1448" s="137">
        <v>8.19</v>
      </c>
    </row>
    <row r="1449" spans="1:7">
      <c r="A1449" s="134" t="s">
        <v>2183</v>
      </c>
      <c r="B1449" s="135" t="s">
        <v>2184</v>
      </c>
      <c r="C1449" s="134" t="s">
        <v>1761</v>
      </c>
      <c r="D1449" s="134" t="s">
        <v>1779</v>
      </c>
      <c r="E1449" s="136">
        <v>2.06E-2</v>
      </c>
      <c r="F1449" s="137">
        <v>2.46</v>
      </c>
      <c r="G1449" s="137">
        <v>0.05</v>
      </c>
    </row>
    <row r="1450" spans="1:7" ht="16.5">
      <c r="A1450" s="134" t="s">
        <v>2185</v>
      </c>
      <c r="B1450" s="135" t="s">
        <v>2186</v>
      </c>
      <c r="C1450" s="134" t="s">
        <v>1761</v>
      </c>
      <c r="D1450" s="134" t="s">
        <v>1779</v>
      </c>
      <c r="E1450" s="136">
        <v>2.5999999999999999E-2</v>
      </c>
      <c r="F1450" s="137">
        <v>81.94</v>
      </c>
      <c r="G1450" s="137">
        <v>2.13</v>
      </c>
    </row>
    <row r="1451" spans="1:7">
      <c r="A1451" s="138"/>
      <c r="B1451" s="138"/>
      <c r="C1451" s="138"/>
      <c r="D1451" s="138"/>
      <c r="E1451" s="176" t="s">
        <v>1792</v>
      </c>
      <c r="F1451" s="176"/>
      <c r="G1451" s="139">
        <v>11.72</v>
      </c>
    </row>
    <row r="1452" spans="1:7" ht="16.5">
      <c r="A1452" s="175" t="s">
        <v>1793</v>
      </c>
      <c r="B1452" s="175"/>
      <c r="C1452" s="133" t="s">
        <v>1769</v>
      </c>
      <c r="D1452" s="133" t="s">
        <v>1770</v>
      </c>
      <c r="E1452" s="133" t="s">
        <v>1771</v>
      </c>
      <c r="F1452" s="133" t="s">
        <v>1772</v>
      </c>
      <c r="G1452" s="133" t="s">
        <v>1773</v>
      </c>
    </row>
    <row r="1453" spans="1:7" ht="16.5">
      <c r="A1453" s="134" t="s">
        <v>1794</v>
      </c>
      <c r="B1453" s="135" t="s">
        <v>2187</v>
      </c>
      <c r="C1453" s="134" t="s">
        <v>1761</v>
      </c>
      <c r="D1453" s="134" t="s">
        <v>1796</v>
      </c>
      <c r="E1453" s="136">
        <v>9.2399999999999996E-2</v>
      </c>
      <c r="F1453" s="137">
        <v>26.66</v>
      </c>
      <c r="G1453" s="137">
        <v>2.46</v>
      </c>
    </row>
    <row r="1454" spans="1:7" ht="16.5">
      <c r="A1454" s="134" t="s">
        <v>1797</v>
      </c>
      <c r="B1454" s="135" t="s">
        <v>2188</v>
      </c>
      <c r="C1454" s="134" t="s">
        <v>1761</v>
      </c>
      <c r="D1454" s="134" t="s">
        <v>1796</v>
      </c>
      <c r="E1454" s="136">
        <v>9.2399999999999996E-2</v>
      </c>
      <c r="F1454" s="137">
        <v>30.88</v>
      </c>
      <c r="G1454" s="137">
        <v>2.85</v>
      </c>
    </row>
    <row r="1455" spans="1:7">
      <c r="A1455" s="138"/>
      <c r="B1455" s="138"/>
      <c r="C1455" s="138"/>
      <c r="D1455" s="138"/>
      <c r="E1455" s="176" t="s">
        <v>1803</v>
      </c>
      <c r="F1455" s="176"/>
      <c r="G1455" s="139">
        <v>5.31</v>
      </c>
    </row>
    <row r="1456" spans="1:7">
      <c r="A1456" s="138"/>
      <c r="B1456" s="138"/>
      <c r="C1456" s="138"/>
      <c r="D1456" s="138"/>
      <c r="E1456" s="177" t="s">
        <v>1807</v>
      </c>
      <c r="F1456" s="177"/>
      <c r="G1456" s="140">
        <v>17.03</v>
      </c>
    </row>
    <row r="1457" spans="1:7">
      <c r="A1457" s="138"/>
      <c r="B1457" s="138"/>
      <c r="C1457" s="138"/>
      <c r="D1457" s="138"/>
      <c r="E1457" s="178"/>
      <c r="F1457" s="178"/>
      <c r="G1457" s="178"/>
    </row>
    <row r="1458" spans="1:7">
      <c r="A1458" s="179" t="s">
        <v>2190</v>
      </c>
      <c r="B1458" s="179"/>
      <c r="C1458" s="179"/>
      <c r="D1458" s="179"/>
      <c r="E1458" s="179"/>
      <c r="F1458" s="179"/>
      <c r="G1458" s="179"/>
    </row>
    <row r="1459" spans="1:7" ht="16.5">
      <c r="A1459" s="175" t="s">
        <v>1768</v>
      </c>
      <c r="B1459" s="175"/>
      <c r="C1459" s="133" t="s">
        <v>1769</v>
      </c>
      <c r="D1459" s="133" t="s">
        <v>1770</v>
      </c>
      <c r="E1459" s="133" t="s">
        <v>1771</v>
      </c>
      <c r="F1459" s="133" t="s">
        <v>1772</v>
      </c>
      <c r="G1459" s="133" t="s">
        <v>1773</v>
      </c>
    </row>
    <row r="1460" spans="1:7">
      <c r="A1460" s="134" t="s">
        <v>2179</v>
      </c>
      <c r="B1460" s="135" t="s">
        <v>2180</v>
      </c>
      <c r="C1460" s="134" t="s">
        <v>1761</v>
      </c>
      <c r="D1460" s="134" t="s">
        <v>1779</v>
      </c>
      <c r="E1460" s="136">
        <v>1.18E-2</v>
      </c>
      <c r="F1460" s="137">
        <v>72.319999999999993</v>
      </c>
      <c r="G1460" s="137">
        <v>0.85</v>
      </c>
    </row>
    <row r="1461" spans="1:7" ht="16.5">
      <c r="A1461" s="134" t="s">
        <v>2191</v>
      </c>
      <c r="B1461" s="135" t="s">
        <v>2192</v>
      </c>
      <c r="C1461" s="134" t="s">
        <v>1761</v>
      </c>
      <c r="D1461" s="134" t="s">
        <v>1779</v>
      </c>
      <c r="E1461" s="136">
        <v>1</v>
      </c>
      <c r="F1461" s="137">
        <v>5.0999999999999996</v>
      </c>
      <c r="G1461" s="137">
        <v>5.0999999999999996</v>
      </c>
    </row>
    <row r="1462" spans="1:7">
      <c r="A1462" s="134" t="s">
        <v>2183</v>
      </c>
      <c r="B1462" s="135" t="s">
        <v>2184</v>
      </c>
      <c r="C1462" s="134" t="s">
        <v>1761</v>
      </c>
      <c r="D1462" s="134" t="s">
        <v>1779</v>
      </c>
      <c r="E1462" s="136">
        <v>4.0599999999999997E-2</v>
      </c>
      <c r="F1462" s="137">
        <v>2.46</v>
      </c>
      <c r="G1462" s="137">
        <v>0.09</v>
      </c>
    </row>
    <row r="1463" spans="1:7" ht="16.5">
      <c r="A1463" s="134" t="s">
        <v>2185</v>
      </c>
      <c r="B1463" s="135" t="s">
        <v>2186</v>
      </c>
      <c r="C1463" s="134" t="s">
        <v>1761</v>
      </c>
      <c r="D1463" s="134" t="s">
        <v>1779</v>
      </c>
      <c r="E1463" s="136">
        <v>1.4999999999999999E-2</v>
      </c>
      <c r="F1463" s="137">
        <v>81.94</v>
      </c>
      <c r="G1463" s="137">
        <v>1.22</v>
      </c>
    </row>
    <row r="1464" spans="1:7">
      <c r="A1464" s="138"/>
      <c r="B1464" s="138"/>
      <c r="C1464" s="138"/>
      <c r="D1464" s="138"/>
      <c r="E1464" s="176" t="s">
        <v>1792</v>
      </c>
      <c r="F1464" s="176"/>
      <c r="G1464" s="139">
        <v>7.26</v>
      </c>
    </row>
    <row r="1465" spans="1:7" ht="16.5">
      <c r="A1465" s="175" t="s">
        <v>1793</v>
      </c>
      <c r="B1465" s="175"/>
      <c r="C1465" s="133" t="s">
        <v>1769</v>
      </c>
      <c r="D1465" s="133" t="s">
        <v>1770</v>
      </c>
      <c r="E1465" s="133" t="s">
        <v>1771</v>
      </c>
      <c r="F1465" s="133" t="s">
        <v>1772</v>
      </c>
      <c r="G1465" s="133" t="s">
        <v>1773</v>
      </c>
    </row>
    <row r="1466" spans="1:7" ht="16.5">
      <c r="A1466" s="134" t="s">
        <v>1794</v>
      </c>
      <c r="B1466" s="135" t="s">
        <v>2187</v>
      </c>
      <c r="C1466" s="134" t="s">
        <v>1761</v>
      </c>
      <c r="D1466" s="134" t="s">
        <v>1796</v>
      </c>
      <c r="E1466" s="136">
        <v>0.12180000000000001</v>
      </c>
      <c r="F1466" s="137">
        <v>26.66</v>
      </c>
      <c r="G1466" s="137">
        <v>3.24</v>
      </c>
    </row>
    <row r="1467" spans="1:7" ht="16.5">
      <c r="A1467" s="134" t="s">
        <v>1797</v>
      </c>
      <c r="B1467" s="135" t="s">
        <v>2188</v>
      </c>
      <c r="C1467" s="134" t="s">
        <v>1761</v>
      </c>
      <c r="D1467" s="134" t="s">
        <v>1796</v>
      </c>
      <c r="E1467" s="136">
        <v>0.12180000000000001</v>
      </c>
      <c r="F1467" s="137">
        <v>30.88</v>
      </c>
      <c r="G1467" s="137">
        <v>3.76</v>
      </c>
    </row>
    <row r="1468" spans="1:7">
      <c r="A1468" s="138"/>
      <c r="B1468" s="138"/>
      <c r="C1468" s="138"/>
      <c r="D1468" s="138"/>
      <c r="E1468" s="176" t="s">
        <v>1803</v>
      </c>
      <c r="F1468" s="176"/>
      <c r="G1468" s="139">
        <v>7</v>
      </c>
    </row>
    <row r="1469" spans="1:7">
      <c r="A1469" s="138"/>
      <c r="B1469" s="138"/>
      <c r="C1469" s="138"/>
      <c r="D1469" s="138"/>
      <c r="E1469" s="177" t="s">
        <v>1807</v>
      </c>
      <c r="F1469" s="177"/>
      <c r="G1469" s="140">
        <v>14.26</v>
      </c>
    </row>
    <row r="1470" spans="1:7">
      <c r="A1470" s="138"/>
      <c r="B1470" s="138"/>
      <c r="C1470" s="138"/>
      <c r="D1470" s="138"/>
      <c r="E1470" s="178"/>
      <c r="F1470" s="178"/>
      <c r="G1470" s="178"/>
    </row>
    <row r="1471" spans="1:7">
      <c r="A1471" s="179" t="s">
        <v>2193</v>
      </c>
      <c r="B1471" s="179"/>
      <c r="C1471" s="179"/>
      <c r="D1471" s="179"/>
      <c r="E1471" s="179"/>
      <c r="F1471" s="179"/>
      <c r="G1471" s="179"/>
    </row>
    <row r="1472" spans="1:7" ht="16.5">
      <c r="A1472" s="175" t="s">
        <v>1768</v>
      </c>
      <c r="B1472" s="175"/>
      <c r="C1472" s="133" t="s">
        <v>1769</v>
      </c>
      <c r="D1472" s="133" t="s">
        <v>1770</v>
      </c>
      <c r="E1472" s="133" t="s">
        <v>1771</v>
      </c>
      <c r="F1472" s="133" t="s">
        <v>1772</v>
      </c>
      <c r="G1472" s="133" t="s">
        <v>1773</v>
      </c>
    </row>
    <row r="1473" spans="1:7">
      <c r="A1473" s="134" t="s">
        <v>2179</v>
      </c>
      <c r="B1473" s="135" t="s">
        <v>2180</v>
      </c>
      <c r="C1473" s="134" t="s">
        <v>1761</v>
      </c>
      <c r="D1473" s="134" t="s">
        <v>1779</v>
      </c>
      <c r="E1473" s="136">
        <v>2.12E-2</v>
      </c>
      <c r="F1473" s="137">
        <v>72.319999999999993</v>
      </c>
      <c r="G1473" s="137">
        <v>1.53</v>
      </c>
    </row>
    <row r="1474" spans="1:7">
      <c r="A1474" s="134" t="s">
        <v>2183</v>
      </c>
      <c r="B1474" s="135" t="s">
        <v>2184</v>
      </c>
      <c r="C1474" s="134" t="s">
        <v>1761</v>
      </c>
      <c r="D1474" s="134" t="s">
        <v>1779</v>
      </c>
      <c r="E1474" s="136">
        <v>2.69E-2</v>
      </c>
      <c r="F1474" s="137">
        <v>2.46</v>
      </c>
      <c r="G1474" s="137">
        <v>0.06</v>
      </c>
    </row>
    <row r="1475" spans="1:7" ht="16.5">
      <c r="A1475" s="134" t="s">
        <v>2185</v>
      </c>
      <c r="B1475" s="135" t="s">
        <v>2186</v>
      </c>
      <c r="C1475" s="134" t="s">
        <v>1761</v>
      </c>
      <c r="D1475" s="134" t="s">
        <v>1779</v>
      </c>
      <c r="E1475" s="136">
        <v>2.7E-2</v>
      </c>
      <c r="F1475" s="137">
        <v>81.94</v>
      </c>
      <c r="G1475" s="137">
        <v>2.21</v>
      </c>
    </row>
    <row r="1476" spans="1:7" ht="16.5">
      <c r="A1476" s="134" t="s">
        <v>2194</v>
      </c>
      <c r="B1476" s="135" t="s">
        <v>2195</v>
      </c>
      <c r="C1476" s="134" t="s">
        <v>1761</v>
      </c>
      <c r="D1476" s="134" t="s">
        <v>1779</v>
      </c>
      <c r="E1476" s="136">
        <v>1</v>
      </c>
      <c r="F1476" s="137">
        <v>21.73</v>
      </c>
      <c r="G1476" s="137">
        <v>21.73</v>
      </c>
    </row>
    <row r="1477" spans="1:7">
      <c r="A1477" s="138"/>
      <c r="B1477" s="138"/>
      <c r="C1477" s="138"/>
      <c r="D1477" s="138"/>
      <c r="E1477" s="176" t="s">
        <v>1792</v>
      </c>
      <c r="F1477" s="176"/>
      <c r="G1477" s="139">
        <v>25.53</v>
      </c>
    </row>
    <row r="1478" spans="1:7" ht="16.5">
      <c r="A1478" s="175" t="s">
        <v>1793</v>
      </c>
      <c r="B1478" s="175"/>
      <c r="C1478" s="133" t="s">
        <v>1769</v>
      </c>
      <c r="D1478" s="133" t="s">
        <v>1770</v>
      </c>
      <c r="E1478" s="133" t="s">
        <v>1771</v>
      </c>
      <c r="F1478" s="133" t="s">
        <v>1772</v>
      </c>
      <c r="G1478" s="133" t="s">
        <v>1773</v>
      </c>
    </row>
    <row r="1479" spans="1:7" ht="16.5">
      <c r="A1479" s="134" t="s">
        <v>1794</v>
      </c>
      <c r="B1479" s="135" t="s">
        <v>2187</v>
      </c>
      <c r="C1479" s="134" t="s">
        <v>1761</v>
      </c>
      <c r="D1479" s="134" t="s">
        <v>1796</v>
      </c>
      <c r="E1479" s="136">
        <v>0.1547</v>
      </c>
      <c r="F1479" s="137">
        <v>26.66</v>
      </c>
      <c r="G1479" s="137">
        <v>4.12</v>
      </c>
    </row>
    <row r="1480" spans="1:7" ht="16.5">
      <c r="A1480" s="134" t="s">
        <v>1797</v>
      </c>
      <c r="B1480" s="135" t="s">
        <v>2188</v>
      </c>
      <c r="C1480" s="134" t="s">
        <v>1761</v>
      </c>
      <c r="D1480" s="134" t="s">
        <v>1796</v>
      </c>
      <c r="E1480" s="136">
        <v>0.1547</v>
      </c>
      <c r="F1480" s="137">
        <v>30.88</v>
      </c>
      <c r="G1480" s="137">
        <v>4.7699999999999996</v>
      </c>
    </row>
    <row r="1481" spans="1:7">
      <c r="A1481" s="138"/>
      <c r="B1481" s="138"/>
      <c r="C1481" s="138"/>
      <c r="D1481" s="138"/>
      <c r="E1481" s="176" t="s">
        <v>1803</v>
      </c>
      <c r="F1481" s="176"/>
      <c r="G1481" s="139">
        <v>8.89</v>
      </c>
    </row>
    <row r="1482" spans="1:7">
      <c r="A1482" s="138"/>
      <c r="B1482" s="138"/>
      <c r="C1482" s="138"/>
      <c r="D1482" s="138"/>
      <c r="E1482" s="177" t="s">
        <v>1807</v>
      </c>
      <c r="F1482" s="177"/>
      <c r="G1482" s="140">
        <v>34.42</v>
      </c>
    </row>
    <row r="1483" spans="1:7">
      <c r="A1483" s="138"/>
      <c r="B1483" s="138"/>
      <c r="C1483" s="138"/>
      <c r="D1483" s="138"/>
      <c r="E1483" s="178"/>
      <c r="F1483" s="178"/>
      <c r="G1483" s="178"/>
    </row>
    <row r="1484" spans="1:7">
      <c r="A1484" s="179" t="s">
        <v>2196</v>
      </c>
      <c r="B1484" s="179"/>
      <c r="C1484" s="179"/>
      <c r="D1484" s="179"/>
      <c r="E1484" s="179"/>
      <c r="F1484" s="179"/>
      <c r="G1484" s="179"/>
    </row>
    <row r="1485" spans="1:7" ht="16.5">
      <c r="A1485" s="175" t="s">
        <v>1821</v>
      </c>
      <c r="B1485" s="175"/>
      <c r="C1485" s="133" t="s">
        <v>1769</v>
      </c>
      <c r="D1485" s="133" t="s">
        <v>1770</v>
      </c>
      <c r="E1485" s="133" t="s">
        <v>1771</v>
      </c>
      <c r="F1485" s="133" t="s">
        <v>1772</v>
      </c>
      <c r="G1485" s="133" t="s">
        <v>1773</v>
      </c>
    </row>
    <row r="1486" spans="1:7" ht="16.5">
      <c r="A1486" s="134" t="s">
        <v>2197</v>
      </c>
      <c r="B1486" s="135" t="s">
        <v>2198</v>
      </c>
      <c r="C1486" s="134" t="s">
        <v>1765</v>
      </c>
      <c r="D1486" s="134" t="s">
        <v>2052</v>
      </c>
      <c r="E1486" s="136">
        <v>1</v>
      </c>
      <c r="F1486" s="137">
        <v>49907.14</v>
      </c>
      <c r="G1486" s="137">
        <v>49907.14</v>
      </c>
    </row>
    <row r="1487" spans="1:7">
      <c r="A1487" s="138"/>
      <c r="B1487" s="138"/>
      <c r="C1487" s="138"/>
      <c r="D1487" s="138"/>
      <c r="E1487" s="176" t="s">
        <v>1824</v>
      </c>
      <c r="F1487" s="176"/>
      <c r="G1487" s="139">
        <v>49907.14</v>
      </c>
    </row>
    <row r="1488" spans="1:7" ht="16.5">
      <c r="A1488" s="175" t="s">
        <v>1793</v>
      </c>
      <c r="B1488" s="175"/>
      <c r="C1488" s="133" t="s">
        <v>1769</v>
      </c>
      <c r="D1488" s="133" t="s">
        <v>1770</v>
      </c>
      <c r="E1488" s="133" t="s">
        <v>1771</v>
      </c>
      <c r="F1488" s="133" t="s">
        <v>1772</v>
      </c>
      <c r="G1488" s="133" t="s">
        <v>1773</v>
      </c>
    </row>
    <row r="1489" spans="1:7">
      <c r="A1489" s="134" t="s">
        <v>2199</v>
      </c>
      <c r="B1489" s="135" t="s">
        <v>2200</v>
      </c>
      <c r="C1489" s="134" t="s">
        <v>1761</v>
      </c>
      <c r="D1489" s="134" t="s">
        <v>1796</v>
      </c>
      <c r="E1489" s="136">
        <v>2.5</v>
      </c>
      <c r="F1489" s="137">
        <v>39.01</v>
      </c>
      <c r="G1489" s="137">
        <v>97.52</v>
      </c>
    </row>
    <row r="1490" spans="1:7" ht="16.5">
      <c r="A1490" s="134" t="s">
        <v>1797</v>
      </c>
      <c r="B1490" s="135" t="s">
        <v>2188</v>
      </c>
      <c r="C1490" s="134" t="s">
        <v>1761</v>
      </c>
      <c r="D1490" s="134" t="s">
        <v>1796</v>
      </c>
      <c r="E1490" s="136">
        <v>2.5</v>
      </c>
      <c r="F1490" s="137">
        <v>30.88</v>
      </c>
      <c r="G1490" s="137">
        <v>77.2</v>
      </c>
    </row>
    <row r="1491" spans="1:7">
      <c r="A1491" s="134" t="s">
        <v>1801</v>
      </c>
      <c r="B1491" s="135" t="s">
        <v>1848</v>
      </c>
      <c r="C1491" s="134" t="s">
        <v>1761</v>
      </c>
      <c r="D1491" s="134" t="s">
        <v>1796</v>
      </c>
      <c r="E1491" s="136">
        <v>2.5</v>
      </c>
      <c r="F1491" s="137">
        <v>25.19</v>
      </c>
      <c r="G1491" s="137">
        <v>62.97</v>
      </c>
    </row>
    <row r="1492" spans="1:7">
      <c r="A1492" s="138"/>
      <c r="B1492" s="138"/>
      <c r="C1492" s="138"/>
      <c r="D1492" s="138"/>
      <c r="E1492" s="176" t="s">
        <v>1803</v>
      </c>
      <c r="F1492" s="176"/>
      <c r="G1492" s="139">
        <v>237.69</v>
      </c>
    </row>
    <row r="1493" spans="1:7">
      <c r="A1493" s="138"/>
      <c r="B1493" s="138"/>
      <c r="C1493" s="138"/>
      <c r="D1493" s="138"/>
      <c r="E1493" s="177" t="s">
        <v>1807</v>
      </c>
      <c r="F1493" s="177"/>
      <c r="G1493" s="140">
        <v>50144.83</v>
      </c>
    </row>
    <row r="1494" spans="1:7">
      <c r="A1494" s="138"/>
      <c r="B1494" s="138"/>
      <c r="C1494" s="138"/>
      <c r="D1494" s="138"/>
      <c r="E1494" s="178"/>
      <c r="F1494" s="178"/>
      <c r="G1494" s="178"/>
    </row>
    <row r="1495" spans="1:7">
      <c r="A1495" s="179" t="s">
        <v>2201</v>
      </c>
      <c r="B1495" s="179"/>
      <c r="C1495" s="179"/>
      <c r="D1495" s="179"/>
      <c r="E1495" s="179"/>
      <c r="F1495" s="179"/>
      <c r="G1495" s="179"/>
    </row>
    <row r="1496" spans="1:7" ht="16.5">
      <c r="A1496" s="175" t="s">
        <v>2202</v>
      </c>
      <c r="B1496" s="175"/>
      <c r="C1496" s="133" t="s">
        <v>1769</v>
      </c>
      <c r="D1496" s="133" t="s">
        <v>1770</v>
      </c>
      <c r="E1496" s="133" t="s">
        <v>1771</v>
      </c>
      <c r="F1496" s="133" t="s">
        <v>1772</v>
      </c>
      <c r="G1496" s="133" t="s">
        <v>1773</v>
      </c>
    </row>
    <row r="1497" spans="1:7">
      <c r="A1497" s="134" t="s">
        <v>2203</v>
      </c>
      <c r="B1497" s="135" t="s">
        <v>2204</v>
      </c>
      <c r="C1497" s="134" t="s">
        <v>1765</v>
      </c>
      <c r="D1497" s="134" t="s">
        <v>1779</v>
      </c>
      <c r="E1497" s="136">
        <v>1</v>
      </c>
      <c r="F1497" s="137">
        <v>1850</v>
      </c>
      <c r="G1497" s="137">
        <v>1850</v>
      </c>
    </row>
    <row r="1498" spans="1:7">
      <c r="A1498" s="138"/>
      <c r="B1498" s="138"/>
      <c r="C1498" s="138"/>
      <c r="D1498" s="138"/>
      <c r="E1498" s="176" t="s">
        <v>2205</v>
      </c>
      <c r="F1498" s="176"/>
      <c r="G1498" s="139">
        <v>1850</v>
      </c>
    </row>
    <row r="1499" spans="1:7" ht="16.5">
      <c r="A1499" s="175" t="s">
        <v>1793</v>
      </c>
      <c r="B1499" s="175"/>
      <c r="C1499" s="133" t="s">
        <v>1769</v>
      </c>
      <c r="D1499" s="133" t="s">
        <v>1770</v>
      </c>
      <c r="E1499" s="133" t="s">
        <v>1771</v>
      </c>
      <c r="F1499" s="133" t="s">
        <v>1772</v>
      </c>
      <c r="G1499" s="133" t="s">
        <v>1773</v>
      </c>
    </row>
    <row r="1500" spans="1:7" ht="16.5">
      <c r="A1500" s="134" t="s">
        <v>1794</v>
      </c>
      <c r="B1500" s="135" t="s">
        <v>2187</v>
      </c>
      <c r="C1500" s="134" t="s">
        <v>1761</v>
      </c>
      <c r="D1500" s="134" t="s">
        <v>1796</v>
      </c>
      <c r="E1500" s="136">
        <v>0.26900000000000002</v>
      </c>
      <c r="F1500" s="137">
        <v>26.66</v>
      </c>
      <c r="G1500" s="137">
        <v>7.17</v>
      </c>
    </row>
    <row r="1501" spans="1:7" ht="16.5">
      <c r="A1501" s="134" t="s">
        <v>1797</v>
      </c>
      <c r="B1501" s="135" t="s">
        <v>2188</v>
      </c>
      <c r="C1501" s="134" t="s">
        <v>1761</v>
      </c>
      <c r="D1501" s="134" t="s">
        <v>1796</v>
      </c>
      <c r="E1501" s="136">
        <v>0.26900000000000002</v>
      </c>
      <c r="F1501" s="137">
        <v>30.88</v>
      </c>
      <c r="G1501" s="137">
        <v>8.3000000000000007</v>
      </c>
    </row>
    <row r="1502" spans="1:7">
      <c r="A1502" s="138"/>
      <c r="B1502" s="138"/>
      <c r="C1502" s="138"/>
      <c r="D1502" s="138"/>
      <c r="E1502" s="176" t="s">
        <v>1803</v>
      </c>
      <c r="F1502" s="176"/>
      <c r="G1502" s="139">
        <v>15.47</v>
      </c>
    </row>
    <row r="1503" spans="1:7">
      <c r="A1503" s="138"/>
      <c r="B1503" s="138"/>
      <c r="C1503" s="138"/>
      <c r="D1503" s="138"/>
      <c r="E1503" s="177" t="s">
        <v>1807</v>
      </c>
      <c r="F1503" s="177"/>
      <c r="G1503" s="140">
        <v>1865.47</v>
      </c>
    </row>
    <row r="1504" spans="1:7">
      <c r="A1504" s="138"/>
      <c r="B1504" s="138"/>
      <c r="C1504" s="138"/>
      <c r="D1504" s="138"/>
      <c r="E1504" s="178"/>
      <c r="F1504" s="178"/>
      <c r="G1504" s="178"/>
    </row>
    <row r="1505" spans="1:7">
      <c r="A1505" s="179" t="s">
        <v>2206</v>
      </c>
      <c r="B1505" s="179"/>
      <c r="C1505" s="179"/>
      <c r="D1505" s="179"/>
      <c r="E1505" s="179"/>
      <c r="F1505" s="179"/>
      <c r="G1505" s="179"/>
    </row>
    <row r="1506" spans="1:7" ht="16.5">
      <c r="A1506" s="175" t="s">
        <v>1768</v>
      </c>
      <c r="B1506" s="175"/>
      <c r="C1506" s="133" t="s">
        <v>1769</v>
      </c>
      <c r="D1506" s="133" t="s">
        <v>1770</v>
      </c>
      <c r="E1506" s="133" t="s">
        <v>1771</v>
      </c>
      <c r="F1506" s="133" t="s">
        <v>1772</v>
      </c>
      <c r="G1506" s="133" t="s">
        <v>1773</v>
      </c>
    </row>
    <row r="1507" spans="1:7">
      <c r="A1507" s="134" t="s">
        <v>2207</v>
      </c>
      <c r="B1507" s="135" t="s">
        <v>2208</v>
      </c>
      <c r="C1507" s="134" t="s">
        <v>1765</v>
      </c>
      <c r="D1507" s="134" t="s">
        <v>1779</v>
      </c>
      <c r="E1507" s="136">
        <v>1</v>
      </c>
      <c r="F1507" s="137">
        <v>390</v>
      </c>
      <c r="G1507" s="137">
        <v>390</v>
      </c>
    </row>
    <row r="1508" spans="1:7">
      <c r="A1508" s="138"/>
      <c r="B1508" s="138"/>
      <c r="C1508" s="138"/>
      <c r="D1508" s="138"/>
      <c r="E1508" s="176" t="s">
        <v>1792</v>
      </c>
      <c r="F1508" s="176"/>
      <c r="G1508" s="139">
        <v>390</v>
      </c>
    </row>
    <row r="1509" spans="1:7" ht="16.5">
      <c r="A1509" s="175" t="s">
        <v>1793</v>
      </c>
      <c r="B1509" s="175"/>
      <c r="C1509" s="133" t="s">
        <v>1769</v>
      </c>
      <c r="D1509" s="133" t="s">
        <v>1770</v>
      </c>
      <c r="E1509" s="133" t="s">
        <v>1771</v>
      </c>
      <c r="F1509" s="133" t="s">
        <v>1772</v>
      </c>
      <c r="G1509" s="133" t="s">
        <v>1773</v>
      </c>
    </row>
    <row r="1510" spans="1:7" ht="16.5">
      <c r="A1510" s="134" t="s">
        <v>1794</v>
      </c>
      <c r="B1510" s="135" t="s">
        <v>2187</v>
      </c>
      <c r="C1510" s="134" t="s">
        <v>1761</v>
      </c>
      <c r="D1510" s="134" t="s">
        <v>1796</v>
      </c>
      <c r="E1510" s="136">
        <v>0.26900000000000002</v>
      </c>
      <c r="F1510" s="137">
        <v>26.66</v>
      </c>
      <c r="G1510" s="137">
        <v>7.17</v>
      </c>
    </row>
    <row r="1511" spans="1:7" ht="16.5">
      <c r="A1511" s="134" t="s">
        <v>1797</v>
      </c>
      <c r="B1511" s="135" t="s">
        <v>2188</v>
      </c>
      <c r="C1511" s="134" t="s">
        <v>1761</v>
      </c>
      <c r="D1511" s="134" t="s">
        <v>1796</v>
      </c>
      <c r="E1511" s="136">
        <v>0.26900000000000002</v>
      </c>
      <c r="F1511" s="137">
        <v>30.88</v>
      </c>
      <c r="G1511" s="137">
        <v>8.3000000000000007</v>
      </c>
    </row>
    <row r="1512" spans="1:7">
      <c r="A1512" s="138"/>
      <c r="B1512" s="138"/>
      <c r="C1512" s="138"/>
      <c r="D1512" s="138"/>
      <c r="E1512" s="176" t="s">
        <v>1803</v>
      </c>
      <c r="F1512" s="176"/>
      <c r="G1512" s="139">
        <v>15.47</v>
      </c>
    </row>
    <row r="1513" spans="1:7">
      <c r="A1513" s="138"/>
      <c r="B1513" s="138"/>
      <c r="C1513" s="138"/>
      <c r="D1513" s="138"/>
      <c r="E1513" s="177" t="s">
        <v>1807</v>
      </c>
      <c r="F1513" s="177"/>
      <c r="G1513" s="140">
        <v>405.47</v>
      </c>
    </row>
    <row r="1514" spans="1:7">
      <c r="A1514" s="138"/>
      <c r="B1514" s="138"/>
      <c r="C1514" s="138"/>
      <c r="D1514" s="138"/>
      <c r="E1514" s="178"/>
      <c r="F1514" s="178"/>
      <c r="G1514" s="178"/>
    </row>
    <row r="1515" spans="1:7">
      <c r="A1515" s="179" t="s">
        <v>2209</v>
      </c>
      <c r="B1515" s="179"/>
      <c r="C1515" s="179"/>
      <c r="D1515" s="179"/>
      <c r="E1515" s="179"/>
      <c r="F1515" s="179"/>
      <c r="G1515" s="179"/>
    </row>
    <row r="1516" spans="1:7" ht="16.5">
      <c r="A1516" s="175" t="s">
        <v>1768</v>
      </c>
      <c r="B1516" s="175"/>
      <c r="C1516" s="133" t="s">
        <v>1769</v>
      </c>
      <c r="D1516" s="133" t="s">
        <v>1770</v>
      </c>
      <c r="E1516" s="133" t="s">
        <v>1771</v>
      </c>
      <c r="F1516" s="133" t="s">
        <v>1772</v>
      </c>
      <c r="G1516" s="133" t="s">
        <v>1773</v>
      </c>
    </row>
    <row r="1517" spans="1:7">
      <c r="A1517" s="134" t="s">
        <v>2210</v>
      </c>
      <c r="B1517" s="135" t="s">
        <v>2211</v>
      </c>
      <c r="C1517" s="134" t="s">
        <v>1765</v>
      </c>
      <c r="D1517" s="134" t="s">
        <v>1779</v>
      </c>
      <c r="E1517" s="136">
        <v>1</v>
      </c>
      <c r="F1517" s="137">
        <v>86920</v>
      </c>
      <c r="G1517" s="137">
        <v>86920</v>
      </c>
    </row>
    <row r="1518" spans="1:7">
      <c r="A1518" s="138"/>
      <c r="B1518" s="138"/>
      <c r="C1518" s="138"/>
      <c r="D1518" s="138"/>
      <c r="E1518" s="176" t="s">
        <v>1792</v>
      </c>
      <c r="F1518" s="176"/>
      <c r="G1518" s="139">
        <v>86920</v>
      </c>
    </row>
    <row r="1519" spans="1:7" ht="16.5">
      <c r="A1519" s="175" t="s">
        <v>14</v>
      </c>
      <c r="B1519" s="175"/>
      <c r="C1519" s="133" t="s">
        <v>1769</v>
      </c>
      <c r="D1519" s="133" t="s">
        <v>1770</v>
      </c>
      <c r="E1519" s="133" t="s">
        <v>1771</v>
      </c>
      <c r="F1519" s="133" t="s">
        <v>1772</v>
      </c>
      <c r="G1519" s="133" t="s">
        <v>1773</v>
      </c>
    </row>
    <row r="1520" spans="1:7">
      <c r="A1520" s="134" t="s">
        <v>2212</v>
      </c>
      <c r="B1520" s="135" t="s">
        <v>2213</v>
      </c>
      <c r="C1520" s="134" t="s">
        <v>2003</v>
      </c>
      <c r="D1520" s="134" t="s">
        <v>1787</v>
      </c>
      <c r="E1520" s="136">
        <v>10</v>
      </c>
      <c r="F1520" s="137">
        <v>843.96</v>
      </c>
      <c r="G1520" s="137">
        <v>8439.6</v>
      </c>
    </row>
    <row r="1521" spans="1:7" ht="41.25">
      <c r="A1521" s="134" t="s">
        <v>2214</v>
      </c>
      <c r="B1521" s="135" t="s">
        <v>2215</v>
      </c>
      <c r="C1521" s="134" t="s">
        <v>1761</v>
      </c>
      <c r="D1521" s="134" t="s">
        <v>1787</v>
      </c>
      <c r="E1521" s="136">
        <v>8</v>
      </c>
      <c r="F1521" s="137">
        <v>611.02</v>
      </c>
      <c r="G1521" s="137">
        <v>4888.16</v>
      </c>
    </row>
    <row r="1522" spans="1:7" ht="33">
      <c r="A1522" s="134" t="s">
        <v>2216</v>
      </c>
      <c r="B1522" s="135" t="s">
        <v>2217</v>
      </c>
      <c r="C1522" s="134" t="s">
        <v>1761</v>
      </c>
      <c r="D1522" s="134" t="s">
        <v>1872</v>
      </c>
      <c r="E1522" s="136">
        <v>80</v>
      </c>
      <c r="F1522" s="137">
        <v>55.62</v>
      </c>
      <c r="G1522" s="137">
        <v>4449.6000000000004</v>
      </c>
    </row>
    <row r="1523" spans="1:7">
      <c r="A1523" s="138"/>
      <c r="B1523" s="138"/>
      <c r="C1523" s="138"/>
      <c r="D1523" s="138"/>
      <c r="E1523" s="176" t="s">
        <v>1806</v>
      </c>
      <c r="F1523" s="176"/>
      <c r="G1523" s="139">
        <v>17777.36</v>
      </c>
    </row>
    <row r="1524" spans="1:7">
      <c r="A1524" s="138"/>
      <c r="B1524" s="138"/>
      <c r="C1524" s="138"/>
      <c r="D1524" s="138"/>
      <c r="E1524" s="177" t="s">
        <v>1807</v>
      </c>
      <c r="F1524" s="177"/>
      <c r="G1524" s="140">
        <v>104697.36</v>
      </c>
    </row>
    <row r="1525" spans="1:7">
      <c r="A1525" s="138"/>
      <c r="B1525" s="138"/>
      <c r="C1525" s="138"/>
      <c r="D1525" s="138"/>
      <c r="E1525" s="178"/>
      <c r="F1525" s="178"/>
      <c r="G1525" s="178"/>
    </row>
    <row r="1526" spans="1:7">
      <c r="A1526" s="179" t="s">
        <v>2218</v>
      </c>
      <c r="B1526" s="179"/>
      <c r="C1526" s="179"/>
      <c r="D1526" s="179"/>
      <c r="E1526" s="179"/>
      <c r="F1526" s="179"/>
      <c r="G1526" s="179"/>
    </row>
    <row r="1527" spans="1:7" ht="16.5">
      <c r="A1527" s="175" t="s">
        <v>1768</v>
      </c>
      <c r="B1527" s="175"/>
      <c r="C1527" s="133" t="s">
        <v>1769</v>
      </c>
      <c r="D1527" s="133" t="s">
        <v>1770</v>
      </c>
      <c r="E1527" s="133" t="s">
        <v>1771</v>
      </c>
      <c r="F1527" s="133" t="s">
        <v>1772</v>
      </c>
      <c r="G1527" s="133" t="s">
        <v>1773</v>
      </c>
    </row>
    <row r="1528" spans="1:7">
      <c r="A1528" s="134" t="s">
        <v>2119</v>
      </c>
      <c r="B1528" s="135" t="s">
        <v>2120</v>
      </c>
      <c r="C1528" s="134" t="s">
        <v>1761</v>
      </c>
      <c r="D1528" s="134" t="s">
        <v>1784</v>
      </c>
      <c r="E1528" s="136">
        <v>3.8</v>
      </c>
      <c r="F1528" s="137">
        <v>0.66</v>
      </c>
      <c r="G1528" s="137">
        <v>2.5</v>
      </c>
    </row>
    <row r="1529" spans="1:7" ht="16.5">
      <c r="A1529" s="134" t="s">
        <v>2219</v>
      </c>
      <c r="B1529" s="135" t="s">
        <v>2220</v>
      </c>
      <c r="C1529" s="134" t="s">
        <v>2003</v>
      </c>
      <c r="D1529" s="134" t="s">
        <v>1779</v>
      </c>
      <c r="E1529" s="136">
        <v>3.33</v>
      </c>
      <c r="F1529" s="137">
        <v>307.18</v>
      </c>
      <c r="G1529" s="137">
        <v>1022.9</v>
      </c>
    </row>
    <row r="1530" spans="1:7">
      <c r="A1530" s="138"/>
      <c r="B1530" s="138"/>
      <c r="C1530" s="138"/>
      <c r="D1530" s="138"/>
      <c r="E1530" s="176" t="s">
        <v>1792</v>
      </c>
      <c r="F1530" s="176"/>
      <c r="G1530" s="139">
        <v>1025.4000000000001</v>
      </c>
    </row>
    <row r="1531" spans="1:7" ht="16.5">
      <c r="A1531" s="175" t="s">
        <v>1793</v>
      </c>
      <c r="B1531" s="175"/>
      <c r="C1531" s="133" t="s">
        <v>1769</v>
      </c>
      <c r="D1531" s="133" t="s">
        <v>1770</v>
      </c>
      <c r="E1531" s="133" t="s">
        <v>1771</v>
      </c>
      <c r="F1531" s="133" t="s">
        <v>1772</v>
      </c>
      <c r="G1531" s="133" t="s">
        <v>1773</v>
      </c>
    </row>
    <row r="1532" spans="1:7">
      <c r="A1532" s="134" t="s">
        <v>1799</v>
      </c>
      <c r="B1532" s="135" t="s">
        <v>1867</v>
      </c>
      <c r="C1532" s="134" t="s">
        <v>1761</v>
      </c>
      <c r="D1532" s="134" t="s">
        <v>1796</v>
      </c>
      <c r="E1532" s="136">
        <v>0.5</v>
      </c>
      <c r="F1532" s="137">
        <v>32.549999999999997</v>
      </c>
      <c r="G1532" s="137">
        <v>16.27</v>
      </c>
    </row>
    <row r="1533" spans="1:7">
      <c r="A1533" s="134" t="s">
        <v>1801</v>
      </c>
      <c r="B1533" s="135" t="s">
        <v>1848</v>
      </c>
      <c r="C1533" s="134" t="s">
        <v>1761</v>
      </c>
      <c r="D1533" s="134" t="s">
        <v>1796</v>
      </c>
      <c r="E1533" s="136">
        <v>1</v>
      </c>
      <c r="F1533" s="137">
        <v>25.19</v>
      </c>
      <c r="G1533" s="137">
        <v>25.19</v>
      </c>
    </row>
    <row r="1534" spans="1:7">
      <c r="A1534" s="138"/>
      <c r="B1534" s="138"/>
      <c r="C1534" s="138"/>
      <c r="D1534" s="138"/>
      <c r="E1534" s="176" t="s">
        <v>1803</v>
      </c>
      <c r="F1534" s="176"/>
      <c r="G1534" s="139">
        <v>41.46</v>
      </c>
    </row>
    <row r="1535" spans="1:7">
      <c r="A1535" s="138"/>
      <c r="B1535" s="138"/>
      <c r="C1535" s="138"/>
      <c r="D1535" s="138"/>
      <c r="E1535" s="177" t="s">
        <v>1807</v>
      </c>
      <c r="F1535" s="177"/>
      <c r="G1535" s="140">
        <v>1066.8599999999999</v>
      </c>
    </row>
    <row r="1536" spans="1:7">
      <c r="A1536" s="138"/>
      <c r="B1536" s="138"/>
      <c r="C1536" s="138"/>
      <c r="D1536" s="138"/>
      <c r="E1536" s="178"/>
      <c r="F1536" s="178"/>
      <c r="G1536" s="178"/>
    </row>
    <row r="1537" spans="1:7">
      <c r="A1537" s="179" t="s">
        <v>2221</v>
      </c>
      <c r="B1537" s="179"/>
      <c r="C1537" s="179"/>
      <c r="D1537" s="179"/>
      <c r="E1537" s="179"/>
      <c r="F1537" s="179"/>
      <c r="G1537" s="179"/>
    </row>
    <row r="1538" spans="1:7" ht="16.5">
      <c r="A1538" s="175" t="s">
        <v>1768</v>
      </c>
      <c r="B1538" s="175"/>
      <c r="C1538" s="133" t="s">
        <v>1769</v>
      </c>
      <c r="D1538" s="133" t="s">
        <v>1770</v>
      </c>
      <c r="E1538" s="133" t="s">
        <v>1771</v>
      </c>
      <c r="F1538" s="133" t="s">
        <v>1772</v>
      </c>
      <c r="G1538" s="133" t="s">
        <v>1773</v>
      </c>
    </row>
    <row r="1539" spans="1:7" ht="16.5">
      <c r="A1539" s="134" t="s">
        <v>2222</v>
      </c>
      <c r="B1539" s="135" t="s">
        <v>2223</v>
      </c>
      <c r="C1539" s="134" t="s">
        <v>1761</v>
      </c>
      <c r="D1539" s="134" t="s">
        <v>1779</v>
      </c>
      <c r="E1539" s="136">
        <v>3</v>
      </c>
      <c r="F1539" s="137">
        <v>3.24</v>
      </c>
      <c r="G1539" s="137">
        <v>9.7200000000000006</v>
      </c>
    </row>
    <row r="1540" spans="1:7" ht="16.5">
      <c r="A1540" s="134" t="s">
        <v>2224</v>
      </c>
      <c r="B1540" s="135" t="s">
        <v>2225</v>
      </c>
      <c r="C1540" s="134" t="s">
        <v>1761</v>
      </c>
      <c r="D1540" s="134" t="s">
        <v>1779</v>
      </c>
      <c r="E1540" s="136">
        <v>1</v>
      </c>
      <c r="F1540" s="137">
        <v>30.9</v>
      </c>
      <c r="G1540" s="137">
        <v>30.9</v>
      </c>
    </row>
    <row r="1541" spans="1:7" ht="24.75">
      <c r="A1541" s="134" t="s">
        <v>2226</v>
      </c>
      <c r="B1541" s="135" t="s">
        <v>2227</v>
      </c>
      <c r="C1541" s="134" t="s">
        <v>1761</v>
      </c>
      <c r="D1541" s="134" t="s">
        <v>1779</v>
      </c>
      <c r="E1541" s="136">
        <v>0.17249999999999999</v>
      </c>
      <c r="F1541" s="137">
        <v>29.85</v>
      </c>
      <c r="G1541" s="137">
        <v>5.14</v>
      </c>
    </row>
    <row r="1542" spans="1:7">
      <c r="A1542" s="138"/>
      <c r="B1542" s="138"/>
      <c r="C1542" s="138"/>
      <c r="D1542" s="138"/>
      <c r="E1542" s="176" t="s">
        <v>1792</v>
      </c>
      <c r="F1542" s="176"/>
      <c r="G1542" s="139">
        <v>45.76</v>
      </c>
    </row>
    <row r="1543" spans="1:7" ht="16.5">
      <c r="A1543" s="175" t="s">
        <v>1793</v>
      </c>
      <c r="B1543" s="175"/>
      <c r="C1543" s="133" t="s">
        <v>1769</v>
      </c>
      <c r="D1543" s="133" t="s">
        <v>1770</v>
      </c>
      <c r="E1543" s="133" t="s">
        <v>1771</v>
      </c>
      <c r="F1543" s="133" t="s">
        <v>1772</v>
      </c>
      <c r="G1543" s="133" t="s">
        <v>1773</v>
      </c>
    </row>
    <row r="1544" spans="1:7" ht="16.5">
      <c r="A1544" s="134" t="s">
        <v>1794</v>
      </c>
      <c r="B1544" s="135" t="s">
        <v>2187</v>
      </c>
      <c r="C1544" s="134" t="s">
        <v>1761</v>
      </c>
      <c r="D1544" s="134" t="s">
        <v>1796</v>
      </c>
      <c r="E1544" s="136">
        <v>0.28960000000000002</v>
      </c>
      <c r="F1544" s="137">
        <v>26.66</v>
      </c>
      <c r="G1544" s="137">
        <v>7.72</v>
      </c>
    </row>
    <row r="1545" spans="1:7" ht="16.5">
      <c r="A1545" s="134" t="s">
        <v>1797</v>
      </c>
      <c r="B1545" s="135" t="s">
        <v>2188</v>
      </c>
      <c r="C1545" s="134" t="s">
        <v>1761</v>
      </c>
      <c r="D1545" s="134" t="s">
        <v>1796</v>
      </c>
      <c r="E1545" s="136">
        <v>0.28960000000000002</v>
      </c>
      <c r="F1545" s="137">
        <v>30.88</v>
      </c>
      <c r="G1545" s="137">
        <v>8.94</v>
      </c>
    </row>
    <row r="1546" spans="1:7">
      <c r="A1546" s="138"/>
      <c r="B1546" s="138"/>
      <c r="C1546" s="138"/>
      <c r="D1546" s="138"/>
      <c r="E1546" s="176" t="s">
        <v>1803</v>
      </c>
      <c r="F1546" s="176"/>
      <c r="G1546" s="139">
        <v>16.66</v>
      </c>
    </row>
    <row r="1547" spans="1:7">
      <c r="A1547" s="138"/>
      <c r="B1547" s="138"/>
      <c r="C1547" s="138"/>
      <c r="D1547" s="138"/>
      <c r="E1547" s="177" t="s">
        <v>1807</v>
      </c>
      <c r="F1547" s="177"/>
      <c r="G1547" s="140">
        <v>62.42</v>
      </c>
    </row>
    <row r="1548" spans="1:7">
      <c r="A1548" s="138"/>
      <c r="B1548" s="138"/>
      <c r="C1548" s="138"/>
      <c r="D1548" s="138"/>
      <c r="E1548" s="178"/>
      <c r="F1548" s="178"/>
      <c r="G1548" s="178"/>
    </row>
    <row r="1549" spans="1:7">
      <c r="A1549" s="179" t="s">
        <v>2228</v>
      </c>
      <c r="B1549" s="179"/>
      <c r="C1549" s="179"/>
      <c r="D1549" s="179"/>
      <c r="E1549" s="179"/>
      <c r="F1549" s="179"/>
      <c r="G1549" s="179"/>
    </row>
    <row r="1550" spans="1:7" ht="16.5">
      <c r="A1550" s="175" t="s">
        <v>1768</v>
      </c>
      <c r="B1550" s="175"/>
      <c r="C1550" s="133" t="s">
        <v>1769</v>
      </c>
      <c r="D1550" s="133" t="s">
        <v>1770</v>
      </c>
      <c r="E1550" s="133" t="s">
        <v>1771</v>
      </c>
      <c r="F1550" s="133" t="s">
        <v>1772</v>
      </c>
      <c r="G1550" s="133" t="s">
        <v>1773</v>
      </c>
    </row>
    <row r="1551" spans="1:7" ht="16.5">
      <c r="A1551" s="134" t="s">
        <v>2229</v>
      </c>
      <c r="B1551" s="135" t="s">
        <v>2230</v>
      </c>
      <c r="C1551" s="134" t="s">
        <v>1761</v>
      </c>
      <c r="D1551" s="134" t="s">
        <v>1779</v>
      </c>
      <c r="E1551" s="136">
        <v>3</v>
      </c>
      <c r="F1551" s="137">
        <v>2.69</v>
      </c>
      <c r="G1551" s="137">
        <v>8.07</v>
      </c>
    </row>
    <row r="1552" spans="1:7" ht="16.5">
      <c r="A1552" s="134" t="s">
        <v>2231</v>
      </c>
      <c r="B1552" s="135" t="s">
        <v>2232</v>
      </c>
      <c r="C1552" s="134" t="s">
        <v>1761</v>
      </c>
      <c r="D1552" s="134" t="s">
        <v>1779</v>
      </c>
      <c r="E1552" s="136">
        <v>1</v>
      </c>
      <c r="F1552" s="137">
        <v>24.02</v>
      </c>
      <c r="G1552" s="137">
        <v>24.02</v>
      </c>
    </row>
    <row r="1553" spans="1:7" ht="24.75">
      <c r="A1553" s="134" t="s">
        <v>2226</v>
      </c>
      <c r="B1553" s="135" t="s">
        <v>2227</v>
      </c>
      <c r="C1553" s="134" t="s">
        <v>1761</v>
      </c>
      <c r="D1553" s="134" t="s">
        <v>1779</v>
      </c>
      <c r="E1553" s="136">
        <v>0.1125</v>
      </c>
      <c r="F1553" s="137">
        <v>29.85</v>
      </c>
      <c r="G1553" s="137">
        <v>3.35</v>
      </c>
    </row>
    <row r="1554" spans="1:7">
      <c r="A1554" s="138"/>
      <c r="B1554" s="138"/>
      <c r="C1554" s="138"/>
      <c r="D1554" s="138"/>
      <c r="E1554" s="176" t="s">
        <v>1792</v>
      </c>
      <c r="F1554" s="176"/>
      <c r="G1554" s="139">
        <v>35.44</v>
      </c>
    </row>
    <row r="1555" spans="1:7" ht="16.5">
      <c r="A1555" s="175" t="s">
        <v>1793</v>
      </c>
      <c r="B1555" s="175"/>
      <c r="C1555" s="133" t="s">
        <v>1769</v>
      </c>
      <c r="D1555" s="133" t="s">
        <v>1770</v>
      </c>
      <c r="E1555" s="133" t="s">
        <v>1771</v>
      </c>
      <c r="F1555" s="133" t="s">
        <v>1772</v>
      </c>
      <c r="G1555" s="133" t="s">
        <v>1773</v>
      </c>
    </row>
    <row r="1556" spans="1:7" ht="16.5">
      <c r="A1556" s="134" t="s">
        <v>1794</v>
      </c>
      <c r="B1556" s="135" t="s">
        <v>2187</v>
      </c>
      <c r="C1556" s="134" t="s">
        <v>1761</v>
      </c>
      <c r="D1556" s="134" t="s">
        <v>1796</v>
      </c>
      <c r="E1556" s="136">
        <v>0.2203</v>
      </c>
      <c r="F1556" s="137">
        <v>26.66</v>
      </c>
      <c r="G1556" s="137">
        <v>5.87</v>
      </c>
    </row>
    <row r="1557" spans="1:7" ht="16.5">
      <c r="A1557" s="134" t="s">
        <v>1797</v>
      </c>
      <c r="B1557" s="135" t="s">
        <v>2188</v>
      </c>
      <c r="C1557" s="134" t="s">
        <v>1761</v>
      </c>
      <c r="D1557" s="134" t="s">
        <v>1796</v>
      </c>
      <c r="E1557" s="136">
        <v>0.2203</v>
      </c>
      <c r="F1557" s="137">
        <v>30.88</v>
      </c>
      <c r="G1557" s="137">
        <v>6.8</v>
      </c>
    </row>
    <row r="1558" spans="1:7">
      <c r="A1558" s="138"/>
      <c r="B1558" s="138"/>
      <c r="C1558" s="138"/>
      <c r="D1558" s="138"/>
      <c r="E1558" s="176" t="s">
        <v>1803</v>
      </c>
      <c r="F1558" s="176"/>
      <c r="G1558" s="139">
        <v>12.67</v>
      </c>
    </row>
    <row r="1559" spans="1:7">
      <c r="A1559" s="138"/>
      <c r="B1559" s="138"/>
      <c r="C1559" s="138"/>
      <c r="D1559" s="138"/>
      <c r="E1559" s="177" t="s">
        <v>1807</v>
      </c>
      <c r="F1559" s="177"/>
      <c r="G1559" s="140">
        <v>48.11</v>
      </c>
    </row>
    <row r="1560" spans="1:7">
      <c r="A1560" s="138"/>
      <c r="B1560" s="138"/>
      <c r="C1560" s="138"/>
      <c r="D1560" s="138"/>
      <c r="E1560" s="178"/>
      <c r="F1560" s="178"/>
      <c r="G1560" s="178"/>
    </row>
    <row r="1561" spans="1:7">
      <c r="A1561" s="179" t="s">
        <v>2233</v>
      </c>
      <c r="B1561" s="179"/>
      <c r="C1561" s="179"/>
      <c r="D1561" s="179"/>
      <c r="E1561" s="179"/>
      <c r="F1561" s="179"/>
      <c r="G1561" s="179"/>
    </row>
    <row r="1562" spans="1:7" ht="16.5">
      <c r="A1562" s="175" t="s">
        <v>1768</v>
      </c>
      <c r="B1562" s="175"/>
      <c r="C1562" s="133" t="s">
        <v>1769</v>
      </c>
      <c r="D1562" s="133" t="s">
        <v>1770</v>
      </c>
      <c r="E1562" s="133" t="s">
        <v>1771</v>
      </c>
      <c r="F1562" s="133" t="s">
        <v>1772</v>
      </c>
      <c r="G1562" s="133" t="s">
        <v>1773</v>
      </c>
    </row>
    <row r="1563" spans="1:7">
      <c r="A1563" s="134" t="s">
        <v>2179</v>
      </c>
      <c r="B1563" s="135" t="s">
        <v>2180</v>
      </c>
      <c r="C1563" s="134" t="s">
        <v>1761</v>
      </c>
      <c r="D1563" s="134" t="s">
        <v>1779</v>
      </c>
      <c r="E1563" s="136">
        <v>2.92E-2</v>
      </c>
      <c r="F1563" s="137">
        <v>72.319999999999993</v>
      </c>
      <c r="G1563" s="137">
        <v>2.11</v>
      </c>
    </row>
    <row r="1564" spans="1:7" ht="16.5">
      <c r="A1564" s="134" t="s">
        <v>2234</v>
      </c>
      <c r="B1564" s="135" t="s">
        <v>2235</v>
      </c>
      <c r="C1564" s="134" t="s">
        <v>1761</v>
      </c>
      <c r="D1564" s="134" t="s">
        <v>1779</v>
      </c>
      <c r="E1564" s="136">
        <v>1</v>
      </c>
      <c r="F1564" s="137">
        <v>25.65</v>
      </c>
      <c r="G1564" s="137">
        <v>25.65</v>
      </c>
    </row>
    <row r="1565" spans="1:7">
      <c r="A1565" s="134" t="s">
        <v>2183</v>
      </c>
      <c r="B1565" s="135" t="s">
        <v>2184</v>
      </c>
      <c r="C1565" s="134" t="s">
        <v>1761</v>
      </c>
      <c r="D1565" s="134" t="s">
        <v>1779</v>
      </c>
      <c r="E1565" s="136">
        <v>6.7999999999999996E-3</v>
      </c>
      <c r="F1565" s="137">
        <v>2.46</v>
      </c>
      <c r="G1565" s="137">
        <v>0.01</v>
      </c>
    </row>
    <row r="1566" spans="1:7" ht="16.5">
      <c r="A1566" s="134" t="s">
        <v>2185</v>
      </c>
      <c r="B1566" s="135" t="s">
        <v>2186</v>
      </c>
      <c r="C1566" s="134" t="s">
        <v>1761</v>
      </c>
      <c r="D1566" s="134" t="s">
        <v>1779</v>
      </c>
      <c r="E1566" s="136">
        <v>4.3999999999999997E-2</v>
      </c>
      <c r="F1566" s="137">
        <v>81.94</v>
      </c>
      <c r="G1566" s="137">
        <v>3.6</v>
      </c>
    </row>
    <row r="1567" spans="1:7">
      <c r="A1567" s="138"/>
      <c r="B1567" s="138"/>
      <c r="C1567" s="138"/>
      <c r="D1567" s="138"/>
      <c r="E1567" s="176" t="s">
        <v>1792</v>
      </c>
      <c r="F1567" s="176"/>
      <c r="G1567" s="139">
        <v>31.37</v>
      </c>
    </row>
    <row r="1568" spans="1:7" ht="16.5">
      <c r="A1568" s="175" t="s">
        <v>1793</v>
      </c>
      <c r="B1568" s="175"/>
      <c r="C1568" s="133" t="s">
        <v>1769</v>
      </c>
      <c r="D1568" s="133" t="s">
        <v>1770</v>
      </c>
      <c r="E1568" s="133" t="s">
        <v>1771</v>
      </c>
      <c r="F1568" s="133" t="s">
        <v>1772</v>
      </c>
      <c r="G1568" s="133" t="s">
        <v>1773</v>
      </c>
    </row>
    <row r="1569" spans="1:7" ht="16.5">
      <c r="A1569" s="134" t="s">
        <v>1794</v>
      </c>
      <c r="B1569" s="135" t="s">
        <v>2187</v>
      </c>
      <c r="C1569" s="134" t="s">
        <v>1761</v>
      </c>
      <c r="D1569" s="134" t="s">
        <v>1796</v>
      </c>
      <c r="E1569" s="136">
        <v>0.2175</v>
      </c>
      <c r="F1569" s="137">
        <v>26.66</v>
      </c>
      <c r="G1569" s="137">
        <v>5.79</v>
      </c>
    </row>
    <row r="1570" spans="1:7" ht="16.5">
      <c r="A1570" s="134" t="s">
        <v>1797</v>
      </c>
      <c r="B1570" s="135" t="s">
        <v>2188</v>
      </c>
      <c r="C1570" s="134" t="s">
        <v>1761</v>
      </c>
      <c r="D1570" s="134" t="s">
        <v>1796</v>
      </c>
      <c r="E1570" s="136">
        <v>0.2175</v>
      </c>
      <c r="F1570" s="137">
        <v>30.88</v>
      </c>
      <c r="G1570" s="137">
        <v>6.71</v>
      </c>
    </row>
    <row r="1571" spans="1:7">
      <c r="A1571" s="138"/>
      <c r="B1571" s="138"/>
      <c r="C1571" s="138"/>
      <c r="D1571" s="138"/>
      <c r="E1571" s="176" t="s">
        <v>1803</v>
      </c>
      <c r="F1571" s="176"/>
      <c r="G1571" s="139">
        <v>12.5</v>
      </c>
    </row>
    <row r="1572" spans="1:7">
      <c r="A1572" s="138"/>
      <c r="B1572" s="138"/>
      <c r="C1572" s="138"/>
      <c r="D1572" s="138"/>
      <c r="E1572" s="177" t="s">
        <v>1807</v>
      </c>
      <c r="F1572" s="177"/>
      <c r="G1572" s="140">
        <v>43.87</v>
      </c>
    </row>
    <row r="1573" spans="1:7">
      <c r="A1573" s="138"/>
      <c r="B1573" s="138"/>
      <c r="C1573" s="138"/>
      <c r="D1573" s="138"/>
      <c r="E1573" s="178"/>
      <c r="F1573" s="178"/>
      <c r="G1573" s="178"/>
    </row>
    <row r="1574" spans="1:7">
      <c r="A1574" s="179" t="s">
        <v>2236</v>
      </c>
      <c r="B1574" s="179"/>
      <c r="C1574" s="179"/>
      <c r="D1574" s="179"/>
      <c r="E1574" s="179"/>
      <c r="F1574" s="179"/>
      <c r="G1574" s="179"/>
    </row>
    <row r="1575" spans="1:7" ht="16.5">
      <c r="A1575" s="175" t="s">
        <v>1768</v>
      </c>
      <c r="B1575" s="175"/>
      <c r="C1575" s="133" t="s">
        <v>1769</v>
      </c>
      <c r="D1575" s="133" t="s">
        <v>1770</v>
      </c>
      <c r="E1575" s="133" t="s">
        <v>1771</v>
      </c>
      <c r="F1575" s="133" t="s">
        <v>1772</v>
      </c>
      <c r="G1575" s="133" t="s">
        <v>1773</v>
      </c>
    </row>
    <row r="1576" spans="1:7" ht="16.5">
      <c r="A1576" s="134" t="s">
        <v>2237</v>
      </c>
      <c r="B1576" s="135" t="s">
        <v>2238</v>
      </c>
      <c r="C1576" s="134" t="s">
        <v>1761</v>
      </c>
      <c r="D1576" s="134" t="s">
        <v>1779</v>
      </c>
      <c r="E1576" s="136">
        <v>2</v>
      </c>
      <c r="F1576" s="137">
        <v>3.8</v>
      </c>
      <c r="G1576" s="137">
        <v>7.6</v>
      </c>
    </row>
    <row r="1577" spans="1:7" ht="16.5">
      <c r="A1577" s="134" t="s">
        <v>2239</v>
      </c>
      <c r="B1577" s="135" t="s">
        <v>2240</v>
      </c>
      <c r="C1577" s="134" t="s">
        <v>1761</v>
      </c>
      <c r="D1577" s="134" t="s">
        <v>1779</v>
      </c>
      <c r="E1577" s="136">
        <v>1</v>
      </c>
      <c r="F1577" s="137">
        <v>2.92</v>
      </c>
      <c r="G1577" s="137">
        <v>2.92</v>
      </c>
    </row>
    <row r="1578" spans="1:7" ht="24.75">
      <c r="A1578" s="134" t="s">
        <v>2226</v>
      </c>
      <c r="B1578" s="135" t="s">
        <v>2227</v>
      </c>
      <c r="C1578" s="134" t="s">
        <v>1761</v>
      </c>
      <c r="D1578" s="134" t="s">
        <v>1779</v>
      </c>
      <c r="E1578" s="136">
        <v>0.1525</v>
      </c>
      <c r="F1578" s="137">
        <v>29.85</v>
      </c>
      <c r="G1578" s="137">
        <v>4.55</v>
      </c>
    </row>
    <row r="1579" spans="1:7">
      <c r="A1579" s="134" t="s">
        <v>2241</v>
      </c>
      <c r="B1579" s="135" t="s">
        <v>2242</v>
      </c>
      <c r="C1579" s="134" t="s">
        <v>1761</v>
      </c>
      <c r="D1579" s="134" t="s">
        <v>1779</v>
      </c>
      <c r="E1579" s="136">
        <v>1</v>
      </c>
      <c r="F1579" s="137">
        <v>67.48</v>
      </c>
      <c r="G1579" s="137">
        <v>67.48</v>
      </c>
    </row>
    <row r="1580" spans="1:7">
      <c r="A1580" s="138"/>
      <c r="B1580" s="138"/>
      <c r="C1580" s="138"/>
      <c r="D1580" s="138"/>
      <c r="E1580" s="176" t="s">
        <v>1792</v>
      </c>
      <c r="F1580" s="176"/>
      <c r="G1580" s="139">
        <v>82.55</v>
      </c>
    </row>
    <row r="1581" spans="1:7" ht="16.5">
      <c r="A1581" s="175" t="s">
        <v>1793</v>
      </c>
      <c r="B1581" s="175"/>
      <c r="C1581" s="133" t="s">
        <v>1769</v>
      </c>
      <c r="D1581" s="133" t="s">
        <v>1770</v>
      </c>
      <c r="E1581" s="133" t="s">
        <v>1771</v>
      </c>
      <c r="F1581" s="133" t="s">
        <v>1772</v>
      </c>
      <c r="G1581" s="133" t="s">
        <v>1773</v>
      </c>
    </row>
    <row r="1582" spans="1:7" ht="16.5">
      <c r="A1582" s="134" t="s">
        <v>1794</v>
      </c>
      <c r="B1582" s="135" t="s">
        <v>2187</v>
      </c>
      <c r="C1582" s="134" t="s">
        <v>1761</v>
      </c>
      <c r="D1582" s="134" t="s">
        <v>1796</v>
      </c>
      <c r="E1582" s="136">
        <v>0.31969999999999998</v>
      </c>
      <c r="F1582" s="137">
        <v>26.66</v>
      </c>
      <c r="G1582" s="137">
        <v>8.52</v>
      </c>
    </row>
    <row r="1583" spans="1:7" ht="16.5">
      <c r="A1583" s="134" t="s">
        <v>1797</v>
      </c>
      <c r="B1583" s="135" t="s">
        <v>2188</v>
      </c>
      <c r="C1583" s="134" t="s">
        <v>1761</v>
      </c>
      <c r="D1583" s="134" t="s">
        <v>1796</v>
      </c>
      <c r="E1583" s="136">
        <v>0.31969999999999998</v>
      </c>
      <c r="F1583" s="137">
        <v>30.88</v>
      </c>
      <c r="G1583" s="137">
        <v>9.8699999999999992</v>
      </c>
    </row>
    <row r="1584" spans="1:7">
      <c r="A1584" s="138"/>
      <c r="B1584" s="138"/>
      <c r="C1584" s="138"/>
      <c r="D1584" s="138"/>
      <c r="E1584" s="176" t="s">
        <v>1803</v>
      </c>
      <c r="F1584" s="176"/>
      <c r="G1584" s="139">
        <v>18.39</v>
      </c>
    </row>
    <row r="1585" spans="1:7">
      <c r="A1585" s="138"/>
      <c r="B1585" s="138"/>
      <c r="C1585" s="138"/>
      <c r="D1585" s="138"/>
      <c r="E1585" s="177" t="s">
        <v>1807</v>
      </c>
      <c r="F1585" s="177"/>
      <c r="G1585" s="140">
        <v>100.94</v>
      </c>
    </row>
    <row r="1586" spans="1:7">
      <c r="A1586" s="138"/>
      <c r="B1586" s="138"/>
      <c r="C1586" s="138"/>
      <c r="D1586" s="138"/>
      <c r="E1586" s="178"/>
      <c r="F1586" s="178"/>
      <c r="G1586" s="178"/>
    </row>
    <row r="1587" spans="1:7">
      <c r="A1587" s="179" t="s">
        <v>2243</v>
      </c>
      <c r="B1587" s="179"/>
      <c r="C1587" s="179"/>
      <c r="D1587" s="179"/>
      <c r="E1587" s="179"/>
      <c r="F1587" s="179"/>
      <c r="G1587" s="179"/>
    </row>
    <row r="1588" spans="1:7" ht="16.5">
      <c r="A1588" s="175" t="s">
        <v>1768</v>
      </c>
      <c r="B1588" s="175"/>
      <c r="C1588" s="133" t="s">
        <v>1769</v>
      </c>
      <c r="D1588" s="133" t="s">
        <v>1770</v>
      </c>
      <c r="E1588" s="133" t="s">
        <v>1771</v>
      </c>
      <c r="F1588" s="133" t="s">
        <v>1772</v>
      </c>
      <c r="G1588" s="133" t="s">
        <v>1773</v>
      </c>
    </row>
    <row r="1589" spans="1:7" ht="16.5">
      <c r="A1589" s="134" t="s">
        <v>2239</v>
      </c>
      <c r="B1589" s="135" t="s">
        <v>2240</v>
      </c>
      <c r="C1589" s="134" t="s">
        <v>1761</v>
      </c>
      <c r="D1589" s="134" t="s">
        <v>1779</v>
      </c>
      <c r="E1589" s="136">
        <v>3</v>
      </c>
      <c r="F1589" s="137">
        <v>2.92</v>
      </c>
      <c r="G1589" s="137">
        <v>8.76</v>
      </c>
    </row>
    <row r="1590" spans="1:7" ht="24.75">
      <c r="A1590" s="134" t="s">
        <v>2226</v>
      </c>
      <c r="B1590" s="135" t="s">
        <v>2227</v>
      </c>
      <c r="C1590" s="134" t="s">
        <v>1761</v>
      </c>
      <c r="D1590" s="134" t="s">
        <v>1779</v>
      </c>
      <c r="E1590" s="136">
        <v>0.1125</v>
      </c>
      <c r="F1590" s="137">
        <v>29.85</v>
      </c>
      <c r="G1590" s="137">
        <v>3.35</v>
      </c>
    </row>
    <row r="1591" spans="1:7">
      <c r="A1591" s="134" t="s">
        <v>2244</v>
      </c>
      <c r="B1591" s="135" t="s">
        <v>2245</v>
      </c>
      <c r="C1591" s="134" t="s">
        <v>1761</v>
      </c>
      <c r="D1591" s="134" t="s">
        <v>1779</v>
      </c>
      <c r="E1591" s="136">
        <v>1</v>
      </c>
      <c r="F1591" s="137">
        <v>36.89</v>
      </c>
      <c r="G1591" s="137">
        <v>36.89</v>
      </c>
    </row>
    <row r="1592" spans="1:7">
      <c r="A1592" s="138"/>
      <c r="B1592" s="138"/>
      <c r="C1592" s="138"/>
      <c r="D1592" s="138"/>
      <c r="E1592" s="176" t="s">
        <v>1792</v>
      </c>
      <c r="F1592" s="176"/>
      <c r="G1592" s="139">
        <v>49</v>
      </c>
    </row>
    <row r="1593" spans="1:7" ht="16.5">
      <c r="A1593" s="175" t="s">
        <v>1793</v>
      </c>
      <c r="B1593" s="175"/>
      <c r="C1593" s="133" t="s">
        <v>1769</v>
      </c>
      <c r="D1593" s="133" t="s">
        <v>1770</v>
      </c>
      <c r="E1593" s="133" t="s">
        <v>1771</v>
      </c>
      <c r="F1593" s="133" t="s">
        <v>1772</v>
      </c>
      <c r="G1593" s="133" t="s">
        <v>1773</v>
      </c>
    </row>
    <row r="1594" spans="1:7" ht="16.5">
      <c r="A1594" s="134" t="s">
        <v>1794</v>
      </c>
      <c r="B1594" s="135" t="s">
        <v>2187</v>
      </c>
      <c r="C1594" s="134" t="s">
        <v>1761</v>
      </c>
      <c r="D1594" s="134" t="s">
        <v>1796</v>
      </c>
      <c r="E1594" s="136">
        <v>0.2316</v>
      </c>
      <c r="F1594" s="137">
        <v>26.66</v>
      </c>
      <c r="G1594" s="137">
        <v>6.17</v>
      </c>
    </row>
    <row r="1595" spans="1:7" ht="16.5">
      <c r="A1595" s="134" t="s">
        <v>1797</v>
      </c>
      <c r="B1595" s="135" t="s">
        <v>2188</v>
      </c>
      <c r="C1595" s="134" t="s">
        <v>1761</v>
      </c>
      <c r="D1595" s="134" t="s">
        <v>1796</v>
      </c>
      <c r="E1595" s="136">
        <v>0.2316</v>
      </c>
      <c r="F1595" s="137">
        <v>30.88</v>
      </c>
      <c r="G1595" s="137">
        <v>7.15</v>
      </c>
    </row>
    <row r="1596" spans="1:7">
      <c r="A1596" s="138"/>
      <c r="B1596" s="138"/>
      <c r="C1596" s="138"/>
      <c r="D1596" s="138"/>
      <c r="E1596" s="176" t="s">
        <v>1803</v>
      </c>
      <c r="F1596" s="176"/>
      <c r="G1596" s="139">
        <v>13.32</v>
      </c>
    </row>
    <row r="1597" spans="1:7">
      <c r="A1597" s="138"/>
      <c r="B1597" s="138"/>
      <c r="C1597" s="138"/>
      <c r="D1597" s="138"/>
      <c r="E1597" s="177" t="s">
        <v>1807</v>
      </c>
      <c r="F1597" s="177"/>
      <c r="G1597" s="140">
        <v>62.32</v>
      </c>
    </row>
    <row r="1598" spans="1:7">
      <c r="A1598" s="138"/>
      <c r="B1598" s="138"/>
      <c r="C1598" s="138"/>
      <c r="D1598" s="138"/>
      <c r="E1598" s="178"/>
      <c r="F1598" s="178"/>
      <c r="G1598" s="178"/>
    </row>
    <row r="1599" spans="1:7">
      <c r="A1599" s="179" t="s">
        <v>2246</v>
      </c>
      <c r="B1599" s="179"/>
      <c r="C1599" s="179"/>
      <c r="D1599" s="179"/>
      <c r="E1599" s="179"/>
      <c r="F1599" s="179"/>
      <c r="G1599" s="179"/>
    </row>
    <row r="1600" spans="1:7" ht="16.5">
      <c r="A1600" s="175" t="s">
        <v>1768</v>
      </c>
      <c r="B1600" s="175"/>
      <c r="C1600" s="133" t="s">
        <v>1769</v>
      </c>
      <c r="D1600" s="133" t="s">
        <v>1770</v>
      </c>
      <c r="E1600" s="133" t="s">
        <v>1771</v>
      </c>
      <c r="F1600" s="133" t="s">
        <v>1772</v>
      </c>
      <c r="G1600" s="133" t="s">
        <v>1773</v>
      </c>
    </row>
    <row r="1601" spans="1:7">
      <c r="A1601" s="134" t="s">
        <v>2247</v>
      </c>
      <c r="B1601" s="135" t="s">
        <v>2248</v>
      </c>
      <c r="C1601" s="134" t="s">
        <v>1761</v>
      </c>
      <c r="D1601" s="134" t="s">
        <v>1779</v>
      </c>
      <c r="E1601" s="136">
        <v>1.9199999999999998E-2</v>
      </c>
      <c r="F1601" s="137">
        <v>17.96</v>
      </c>
      <c r="G1601" s="137">
        <v>0.34</v>
      </c>
    </row>
    <row r="1602" spans="1:7" ht="16.5">
      <c r="A1602" s="134" t="s">
        <v>2249</v>
      </c>
      <c r="B1602" s="135" t="s">
        <v>2250</v>
      </c>
      <c r="C1602" s="134" t="s">
        <v>1761</v>
      </c>
      <c r="D1602" s="134" t="s">
        <v>1779</v>
      </c>
      <c r="E1602" s="136">
        <v>1</v>
      </c>
      <c r="F1602" s="137">
        <v>280.81</v>
      </c>
      <c r="G1602" s="137">
        <v>280.81</v>
      </c>
    </row>
    <row r="1603" spans="1:7">
      <c r="A1603" s="138"/>
      <c r="B1603" s="138"/>
      <c r="C1603" s="138"/>
      <c r="D1603" s="138"/>
      <c r="E1603" s="176" t="s">
        <v>1792</v>
      </c>
      <c r="F1603" s="176"/>
      <c r="G1603" s="139">
        <v>281.14999999999998</v>
      </c>
    </row>
    <row r="1604" spans="1:7" ht="16.5">
      <c r="A1604" s="175" t="s">
        <v>1793</v>
      </c>
      <c r="B1604" s="175"/>
      <c r="C1604" s="133" t="s">
        <v>1769</v>
      </c>
      <c r="D1604" s="133" t="s">
        <v>1770</v>
      </c>
      <c r="E1604" s="133" t="s">
        <v>1771</v>
      </c>
      <c r="F1604" s="133" t="s">
        <v>1772</v>
      </c>
      <c r="G1604" s="133" t="s">
        <v>1773</v>
      </c>
    </row>
    <row r="1605" spans="1:7" ht="16.5">
      <c r="A1605" s="134" t="s">
        <v>1794</v>
      </c>
      <c r="B1605" s="135" t="s">
        <v>2187</v>
      </c>
      <c r="C1605" s="134" t="s">
        <v>1761</v>
      </c>
      <c r="D1605" s="134" t="s">
        <v>1796</v>
      </c>
      <c r="E1605" s="136">
        <v>0.92490000000000006</v>
      </c>
      <c r="F1605" s="137">
        <v>26.66</v>
      </c>
      <c r="G1605" s="137">
        <v>24.65</v>
      </c>
    </row>
    <row r="1606" spans="1:7" ht="16.5">
      <c r="A1606" s="134" t="s">
        <v>1797</v>
      </c>
      <c r="B1606" s="135" t="s">
        <v>2188</v>
      </c>
      <c r="C1606" s="134" t="s">
        <v>1761</v>
      </c>
      <c r="D1606" s="134" t="s">
        <v>1796</v>
      </c>
      <c r="E1606" s="136">
        <v>0.92490000000000006</v>
      </c>
      <c r="F1606" s="137">
        <v>30.88</v>
      </c>
      <c r="G1606" s="137">
        <v>28.56</v>
      </c>
    </row>
    <row r="1607" spans="1:7">
      <c r="A1607" s="138"/>
      <c r="B1607" s="138"/>
      <c r="C1607" s="138"/>
      <c r="D1607" s="138"/>
      <c r="E1607" s="176" t="s">
        <v>1803</v>
      </c>
      <c r="F1607" s="176"/>
      <c r="G1607" s="139">
        <v>53.21</v>
      </c>
    </row>
    <row r="1608" spans="1:7">
      <c r="A1608" s="138"/>
      <c r="B1608" s="138"/>
      <c r="C1608" s="138"/>
      <c r="D1608" s="138"/>
      <c r="E1608" s="177" t="s">
        <v>1807</v>
      </c>
      <c r="F1608" s="177"/>
      <c r="G1608" s="140">
        <v>334.36</v>
      </c>
    </row>
    <row r="1609" spans="1:7">
      <c r="A1609" s="138"/>
      <c r="B1609" s="138"/>
      <c r="C1609" s="138"/>
      <c r="D1609" s="138"/>
      <c r="E1609" s="178"/>
      <c r="F1609" s="178"/>
      <c r="G1609" s="178"/>
    </row>
    <row r="1610" spans="1:7">
      <c r="A1610" s="179" t="s">
        <v>2251</v>
      </c>
      <c r="B1610" s="179"/>
      <c r="C1610" s="179"/>
      <c r="D1610" s="179"/>
      <c r="E1610" s="179"/>
      <c r="F1610" s="179"/>
      <c r="G1610" s="179"/>
    </row>
    <row r="1611" spans="1:7" ht="16.5">
      <c r="A1611" s="175" t="s">
        <v>1768</v>
      </c>
      <c r="B1611" s="175"/>
      <c r="C1611" s="133" t="s">
        <v>1769</v>
      </c>
      <c r="D1611" s="133" t="s">
        <v>1770</v>
      </c>
      <c r="E1611" s="133" t="s">
        <v>1771</v>
      </c>
      <c r="F1611" s="133" t="s">
        <v>1772</v>
      </c>
      <c r="G1611" s="133" t="s">
        <v>1773</v>
      </c>
    </row>
    <row r="1612" spans="1:7">
      <c r="A1612" s="134" t="s">
        <v>2252</v>
      </c>
      <c r="B1612" s="135" t="s">
        <v>2253</v>
      </c>
      <c r="C1612" s="134" t="s">
        <v>1761</v>
      </c>
      <c r="D1612" s="134" t="s">
        <v>1779</v>
      </c>
      <c r="E1612" s="136">
        <v>3.32E-2</v>
      </c>
      <c r="F1612" s="137">
        <v>4.87</v>
      </c>
      <c r="G1612" s="137">
        <v>0.16</v>
      </c>
    </row>
    <row r="1613" spans="1:7" ht="16.5">
      <c r="A1613" s="134" t="s">
        <v>2254</v>
      </c>
      <c r="B1613" s="135" t="s">
        <v>2255</v>
      </c>
      <c r="C1613" s="134" t="s">
        <v>1765</v>
      </c>
      <c r="D1613" s="134" t="s">
        <v>1779</v>
      </c>
      <c r="E1613" s="136">
        <v>1</v>
      </c>
      <c r="F1613" s="137">
        <v>489</v>
      </c>
      <c r="G1613" s="137">
        <v>489</v>
      </c>
    </row>
    <row r="1614" spans="1:7">
      <c r="A1614" s="138"/>
      <c r="B1614" s="138"/>
      <c r="C1614" s="138"/>
      <c r="D1614" s="138"/>
      <c r="E1614" s="176" t="s">
        <v>1792</v>
      </c>
      <c r="F1614" s="176"/>
      <c r="G1614" s="139">
        <v>489.16</v>
      </c>
    </row>
    <row r="1615" spans="1:7" ht="16.5">
      <c r="A1615" s="175" t="s">
        <v>1793</v>
      </c>
      <c r="B1615" s="175"/>
      <c r="C1615" s="133" t="s">
        <v>1769</v>
      </c>
      <c r="D1615" s="133" t="s">
        <v>1770</v>
      </c>
      <c r="E1615" s="133" t="s">
        <v>1771</v>
      </c>
      <c r="F1615" s="133" t="s">
        <v>1772</v>
      </c>
      <c r="G1615" s="133" t="s">
        <v>1773</v>
      </c>
    </row>
    <row r="1616" spans="1:7" ht="16.5">
      <c r="A1616" s="134" t="s">
        <v>1797</v>
      </c>
      <c r="B1616" s="135" t="s">
        <v>2188</v>
      </c>
      <c r="C1616" s="134" t="s">
        <v>1761</v>
      </c>
      <c r="D1616" s="134" t="s">
        <v>1796</v>
      </c>
      <c r="E1616" s="136">
        <v>8.4500000000000006E-2</v>
      </c>
      <c r="F1616" s="137">
        <v>30.88</v>
      </c>
      <c r="G1616" s="137">
        <v>2.6</v>
      </c>
    </row>
    <row r="1617" spans="1:7">
      <c r="A1617" s="134" t="s">
        <v>1801</v>
      </c>
      <c r="B1617" s="135" t="s">
        <v>1848</v>
      </c>
      <c r="C1617" s="134" t="s">
        <v>1761</v>
      </c>
      <c r="D1617" s="134" t="s">
        <v>1796</v>
      </c>
      <c r="E1617" s="136">
        <v>2.6599999999999999E-2</v>
      </c>
      <c r="F1617" s="137">
        <v>25.19</v>
      </c>
      <c r="G1617" s="137">
        <v>0.67</v>
      </c>
    </row>
    <row r="1618" spans="1:7">
      <c r="A1618" s="138"/>
      <c r="B1618" s="138"/>
      <c r="C1618" s="138"/>
      <c r="D1618" s="138"/>
      <c r="E1618" s="176" t="s">
        <v>1803</v>
      </c>
      <c r="F1618" s="176"/>
      <c r="G1618" s="139">
        <v>3.27</v>
      </c>
    </row>
    <row r="1619" spans="1:7">
      <c r="A1619" s="138"/>
      <c r="B1619" s="138"/>
      <c r="C1619" s="138"/>
      <c r="D1619" s="138"/>
      <c r="E1619" s="177" t="s">
        <v>1807</v>
      </c>
      <c r="F1619" s="177"/>
      <c r="G1619" s="140">
        <v>492.43</v>
      </c>
    </row>
    <row r="1620" spans="1:7">
      <c r="A1620" s="138"/>
      <c r="B1620" s="138"/>
      <c r="C1620" s="138"/>
      <c r="D1620" s="138"/>
      <c r="E1620" s="178"/>
      <c r="F1620" s="178"/>
      <c r="G1620" s="178"/>
    </row>
    <row r="1621" spans="1:7">
      <c r="A1621" s="179" t="s">
        <v>2256</v>
      </c>
      <c r="B1621" s="179"/>
      <c r="C1621" s="179"/>
      <c r="D1621" s="179"/>
      <c r="E1621" s="179"/>
      <c r="F1621" s="179"/>
      <c r="G1621" s="179"/>
    </row>
    <row r="1622" spans="1:7" ht="16.5">
      <c r="A1622" s="175" t="s">
        <v>1768</v>
      </c>
      <c r="B1622" s="175"/>
      <c r="C1622" s="133" t="s">
        <v>1769</v>
      </c>
      <c r="D1622" s="133" t="s">
        <v>1770</v>
      </c>
      <c r="E1622" s="133" t="s">
        <v>1771</v>
      </c>
      <c r="F1622" s="133" t="s">
        <v>1772</v>
      </c>
      <c r="G1622" s="133" t="s">
        <v>1773</v>
      </c>
    </row>
    <row r="1623" spans="1:7" ht="16.5">
      <c r="A1623" s="134" t="s">
        <v>2257</v>
      </c>
      <c r="B1623" s="135" t="s">
        <v>2258</v>
      </c>
      <c r="C1623" s="134" t="s">
        <v>1761</v>
      </c>
      <c r="D1623" s="134" t="s">
        <v>1779</v>
      </c>
      <c r="E1623" s="136">
        <v>1</v>
      </c>
      <c r="F1623" s="137">
        <v>216.94</v>
      </c>
      <c r="G1623" s="137">
        <v>216.94</v>
      </c>
    </row>
    <row r="1624" spans="1:7">
      <c r="A1624" s="134" t="s">
        <v>2259</v>
      </c>
      <c r="B1624" s="135" t="s">
        <v>2260</v>
      </c>
      <c r="C1624" s="134" t="s">
        <v>1761</v>
      </c>
      <c r="D1624" s="134" t="s">
        <v>1784</v>
      </c>
      <c r="E1624" s="136">
        <v>0.2974</v>
      </c>
      <c r="F1624" s="137">
        <v>43.29</v>
      </c>
      <c r="G1624" s="137">
        <v>12.87</v>
      </c>
    </row>
    <row r="1625" spans="1:7">
      <c r="A1625" s="138"/>
      <c r="B1625" s="138"/>
      <c r="C1625" s="138"/>
      <c r="D1625" s="138"/>
      <c r="E1625" s="176" t="s">
        <v>1792</v>
      </c>
      <c r="F1625" s="176"/>
      <c r="G1625" s="139">
        <v>229.81</v>
      </c>
    </row>
    <row r="1626" spans="1:7" ht="16.5">
      <c r="A1626" s="175" t="s">
        <v>1793</v>
      </c>
      <c r="B1626" s="175"/>
      <c r="C1626" s="133" t="s">
        <v>1769</v>
      </c>
      <c r="D1626" s="133" t="s">
        <v>1770</v>
      </c>
      <c r="E1626" s="133" t="s">
        <v>1771</v>
      </c>
      <c r="F1626" s="133" t="s">
        <v>1772</v>
      </c>
      <c r="G1626" s="133" t="s">
        <v>1773</v>
      </c>
    </row>
    <row r="1627" spans="1:7" ht="16.5">
      <c r="A1627" s="134" t="s">
        <v>2136</v>
      </c>
      <c r="B1627" s="135" t="s">
        <v>2137</v>
      </c>
      <c r="C1627" s="134" t="s">
        <v>1761</v>
      </c>
      <c r="D1627" s="134" t="s">
        <v>1796</v>
      </c>
      <c r="E1627" s="136">
        <v>0.47739999999999999</v>
      </c>
      <c r="F1627" s="137">
        <v>32.549999999999997</v>
      </c>
      <c r="G1627" s="137">
        <v>15.53</v>
      </c>
    </row>
    <row r="1628" spans="1:7">
      <c r="A1628" s="134" t="s">
        <v>1801</v>
      </c>
      <c r="B1628" s="135" t="s">
        <v>1848</v>
      </c>
      <c r="C1628" s="134" t="s">
        <v>1761</v>
      </c>
      <c r="D1628" s="134" t="s">
        <v>1796</v>
      </c>
      <c r="E1628" s="136">
        <v>0.15040000000000001</v>
      </c>
      <c r="F1628" s="137">
        <v>25.19</v>
      </c>
      <c r="G1628" s="137">
        <v>3.78</v>
      </c>
    </row>
    <row r="1629" spans="1:7">
      <c r="A1629" s="138"/>
      <c r="B1629" s="138"/>
      <c r="C1629" s="138"/>
      <c r="D1629" s="138"/>
      <c r="E1629" s="176" t="s">
        <v>1803</v>
      </c>
      <c r="F1629" s="176"/>
      <c r="G1629" s="139">
        <v>19.309999999999999</v>
      </c>
    </row>
    <row r="1630" spans="1:7">
      <c r="A1630" s="138"/>
      <c r="B1630" s="138"/>
      <c r="C1630" s="138"/>
      <c r="D1630" s="138"/>
      <c r="E1630" s="177" t="s">
        <v>1807</v>
      </c>
      <c r="F1630" s="177"/>
      <c r="G1630" s="140">
        <v>249.12</v>
      </c>
    </row>
    <row r="1631" spans="1:7">
      <c r="A1631" s="138"/>
      <c r="B1631" s="138"/>
      <c r="C1631" s="138"/>
      <c r="D1631" s="138"/>
      <c r="E1631" s="178"/>
      <c r="F1631" s="178"/>
      <c r="G1631" s="178"/>
    </row>
    <row r="1632" spans="1:7">
      <c r="A1632" s="179" t="s">
        <v>2261</v>
      </c>
      <c r="B1632" s="179"/>
      <c r="C1632" s="179"/>
      <c r="D1632" s="179"/>
      <c r="E1632" s="179"/>
      <c r="F1632" s="179"/>
      <c r="G1632" s="179"/>
    </row>
    <row r="1633" spans="1:7" ht="16.5">
      <c r="A1633" s="175" t="s">
        <v>1768</v>
      </c>
      <c r="B1633" s="175"/>
      <c r="C1633" s="133" t="s">
        <v>1769</v>
      </c>
      <c r="D1633" s="133" t="s">
        <v>1770</v>
      </c>
      <c r="E1633" s="133" t="s">
        <v>1771</v>
      </c>
      <c r="F1633" s="133" t="s">
        <v>1772</v>
      </c>
      <c r="G1633" s="133" t="s">
        <v>1773</v>
      </c>
    </row>
    <row r="1634" spans="1:7" ht="16.5">
      <c r="A1634" s="134" t="s">
        <v>2257</v>
      </c>
      <c r="B1634" s="135" t="s">
        <v>2258</v>
      </c>
      <c r="C1634" s="134" t="s">
        <v>1761</v>
      </c>
      <c r="D1634" s="134" t="s">
        <v>1779</v>
      </c>
      <c r="E1634" s="136">
        <v>1</v>
      </c>
      <c r="F1634" s="137">
        <v>216.94</v>
      </c>
      <c r="G1634" s="137">
        <v>216.94</v>
      </c>
    </row>
    <row r="1635" spans="1:7">
      <c r="A1635" s="134" t="s">
        <v>2259</v>
      </c>
      <c r="B1635" s="135" t="s">
        <v>2260</v>
      </c>
      <c r="C1635" s="134" t="s">
        <v>1761</v>
      </c>
      <c r="D1635" s="134" t="s">
        <v>1784</v>
      </c>
      <c r="E1635" s="136">
        <v>0.2974</v>
      </c>
      <c r="F1635" s="137">
        <v>43.29</v>
      </c>
      <c r="G1635" s="137">
        <v>12.87</v>
      </c>
    </row>
    <row r="1636" spans="1:7">
      <c r="A1636" s="138"/>
      <c r="B1636" s="138"/>
      <c r="C1636" s="138"/>
      <c r="D1636" s="138"/>
      <c r="E1636" s="176" t="s">
        <v>1792</v>
      </c>
      <c r="F1636" s="176"/>
      <c r="G1636" s="139">
        <v>229.81</v>
      </c>
    </row>
    <row r="1637" spans="1:7" ht="16.5">
      <c r="A1637" s="175" t="s">
        <v>1793</v>
      </c>
      <c r="B1637" s="175"/>
      <c r="C1637" s="133" t="s">
        <v>1769</v>
      </c>
      <c r="D1637" s="133" t="s">
        <v>1770</v>
      </c>
      <c r="E1637" s="133" t="s">
        <v>1771</v>
      </c>
      <c r="F1637" s="133" t="s">
        <v>1772</v>
      </c>
      <c r="G1637" s="133" t="s">
        <v>1773</v>
      </c>
    </row>
    <row r="1638" spans="1:7" ht="16.5">
      <c r="A1638" s="134" t="s">
        <v>2136</v>
      </c>
      <c r="B1638" s="135" t="s">
        <v>2137</v>
      </c>
      <c r="C1638" s="134" t="s">
        <v>1761</v>
      </c>
      <c r="D1638" s="134" t="s">
        <v>1796</v>
      </c>
      <c r="E1638" s="136">
        <v>0.47739999999999999</v>
      </c>
      <c r="F1638" s="137">
        <v>32.549999999999997</v>
      </c>
      <c r="G1638" s="137">
        <v>15.53</v>
      </c>
    </row>
    <row r="1639" spans="1:7">
      <c r="A1639" s="134" t="s">
        <v>1801</v>
      </c>
      <c r="B1639" s="135" t="s">
        <v>1848</v>
      </c>
      <c r="C1639" s="134" t="s">
        <v>1761</v>
      </c>
      <c r="D1639" s="134" t="s">
        <v>1796</v>
      </c>
      <c r="E1639" s="136">
        <v>0.15040000000000001</v>
      </c>
      <c r="F1639" s="137">
        <v>25.19</v>
      </c>
      <c r="G1639" s="137">
        <v>3.78</v>
      </c>
    </row>
    <row r="1640" spans="1:7">
      <c r="A1640" s="138"/>
      <c r="B1640" s="138"/>
      <c r="C1640" s="138"/>
      <c r="D1640" s="138"/>
      <c r="E1640" s="176" t="s">
        <v>1803</v>
      </c>
      <c r="F1640" s="176"/>
      <c r="G1640" s="139">
        <v>19.309999999999999</v>
      </c>
    </row>
    <row r="1641" spans="1:7">
      <c r="A1641" s="138"/>
      <c r="B1641" s="138"/>
      <c r="C1641" s="138"/>
      <c r="D1641" s="138"/>
      <c r="E1641" s="177" t="s">
        <v>1807</v>
      </c>
      <c r="F1641" s="177"/>
      <c r="G1641" s="140">
        <v>249.12</v>
      </c>
    </row>
    <row r="1642" spans="1:7">
      <c r="A1642" s="138"/>
      <c r="B1642" s="138"/>
      <c r="C1642" s="138"/>
      <c r="D1642" s="138"/>
      <c r="E1642" s="178"/>
      <c r="F1642" s="178"/>
      <c r="G1642" s="178"/>
    </row>
    <row r="1643" spans="1:7">
      <c r="A1643" s="179" t="s">
        <v>2262</v>
      </c>
      <c r="B1643" s="179"/>
      <c r="C1643" s="179"/>
      <c r="D1643" s="179"/>
      <c r="E1643" s="179"/>
      <c r="F1643" s="179"/>
      <c r="G1643" s="179"/>
    </row>
    <row r="1644" spans="1:7" ht="16.5">
      <c r="A1644" s="175" t="s">
        <v>1768</v>
      </c>
      <c r="B1644" s="175"/>
      <c r="C1644" s="133" t="s">
        <v>1769</v>
      </c>
      <c r="D1644" s="133" t="s">
        <v>1770</v>
      </c>
      <c r="E1644" s="133" t="s">
        <v>1771</v>
      </c>
      <c r="F1644" s="133" t="s">
        <v>1772</v>
      </c>
      <c r="G1644" s="133" t="s">
        <v>1773</v>
      </c>
    </row>
    <row r="1645" spans="1:7" ht="16.5">
      <c r="A1645" s="134" t="s">
        <v>2257</v>
      </c>
      <c r="B1645" s="135" t="s">
        <v>2258</v>
      </c>
      <c r="C1645" s="134" t="s">
        <v>1761</v>
      </c>
      <c r="D1645" s="134" t="s">
        <v>1779</v>
      </c>
      <c r="E1645" s="136">
        <v>1</v>
      </c>
      <c r="F1645" s="137">
        <v>216.94</v>
      </c>
      <c r="G1645" s="137">
        <v>216.94</v>
      </c>
    </row>
    <row r="1646" spans="1:7">
      <c r="A1646" s="134" t="s">
        <v>2259</v>
      </c>
      <c r="B1646" s="135" t="s">
        <v>2260</v>
      </c>
      <c r="C1646" s="134" t="s">
        <v>1761</v>
      </c>
      <c r="D1646" s="134" t="s">
        <v>1784</v>
      </c>
      <c r="E1646" s="136">
        <v>0.2974</v>
      </c>
      <c r="F1646" s="137">
        <v>43.29</v>
      </c>
      <c r="G1646" s="137">
        <v>12.87</v>
      </c>
    </row>
    <row r="1647" spans="1:7">
      <c r="A1647" s="138"/>
      <c r="B1647" s="138"/>
      <c r="C1647" s="138"/>
      <c r="D1647" s="138"/>
      <c r="E1647" s="176" t="s">
        <v>1792</v>
      </c>
      <c r="F1647" s="176"/>
      <c r="G1647" s="139">
        <v>229.81</v>
      </c>
    </row>
    <row r="1648" spans="1:7" ht="16.5">
      <c r="A1648" s="175" t="s">
        <v>1793</v>
      </c>
      <c r="B1648" s="175"/>
      <c r="C1648" s="133" t="s">
        <v>1769</v>
      </c>
      <c r="D1648" s="133" t="s">
        <v>1770</v>
      </c>
      <c r="E1648" s="133" t="s">
        <v>1771</v>
      </c>
      <c r="F1648" s="133" t="s">
        <v>1772</v>
      </c>
      <c r="G1648" s="133" t="s">
        <v>1773</v>
      </c>
    </row>
    <row r="1649" spans="1:7" ht="16.5">
      <c r="A1649" s="134" t="s">
        <v>2136</v>
      </c>
      <c r="B1649" s="135" t="s">
        <v>2137</v>
      </c>
      <c r="C1649" s="134" t="s">
        <v>1761</v>
      </c>
      <c r="D1649" s="134" t="s">
        <v>1796</v>
      </c>
      <c r="E1649" s="136">
        <v>0.47739999999999999</v>
      </c>
      <c r="F1649" s="137">
        <v>32.549999999999997</v>
      </c>
      <c r="G1649" s="137">
        <v>15.53</v>
      </c>
    </row>
    <row r="1650" spans="1:7">
      <c r="A1650" s="134" t="s">
        <v>1801</v>
      </c>
      <c r="B1650" s="135" t="s">
        <v>1848</v>
      </c>
      <c r="C1650" s="134" t="s">
        <v>1761</v>
      </c>
      <c r="D1650" s="134" t="s">
        <v>1796</v>
      </c>
      <c r="E1650" s="136">
        <v>0.15040000000000001</v>
      </c>
      <c r="F1650" s="137">
        <v>25.19</v>
      </c>
      <c r="G1650" s="137">
        <v>3.78</v>
      </c>
    </row>
    <row r="1651" spans="1:7">
      <c r="A1651" s="138"/>
      <c r="B1651" s="138"/>
      <c r="C1651" s="138"/>
      <c r="D1651" s="138"/>
      <c r="E1651" s="176" t="s">
        <v>1803</v>
      </c>
      <c r="F1651" s="176"/>
      <c r="G1651" s="139">
        <v>19.309999999999999</v>
      </c>
    </row>
    <row r="1652" spans="1:7">
      <c r="A1652" s="138"/>
      <c r="B1652" s="138"/>
      <c r="C1652" s="138"/>
      <c r="D1652" s="138"/>
      <c r="E1652" s="177" t="s">
        <v>1807</v>
      </c>
      <c r="F1652" s="177"/>
      <c r="G1652" s="140">
        <v>249.12</v>
      </c>
    </row>
    <row r="1653" spans="1:7">
      <c r="A1653" s="138"/>
      <c r="B1653" s="138"/>
      <c r="C1653" s="138"/>
      <c r="D1653" s="138"/>
      <c r="E1653" s="178"/>
      <c r="F1653" s="178"/>
      <c r="G1653" s="178"/>
    </row>
    <row r="1654" spans="1:7">
      <c r="A1654" s="179" t="s">
        <v>2263</v>
      </c>
      <c r="B1654" s="179"/>
      <c r="C1654" s="179"/>
      <c r="D1654" s="179"/>
      <c r="E1654" s="179"/>
      <c r="F1654" s="179"/>
      <c r="G1654" s="179"/>
    </row>
    <row r="1655" spans="1:7" ht="16.5">
      <c r="A1655" s="175" t="s">
        <v>1768</v>
      </c>
      <c r="B1655" s="175"/>
      <c r="C1655" s="133" t="s">
        <v>1769</v>
      </c>
      <c r="D1655" s="133" t="s">
        <v>1770</v>
      </c>
      <c r="E1655" s="133" t="s">
        <v>1771</v>
      </c>
      <c r="F1655" s="133" t="s">
        <v>1772</v>
      </c>
      <c r="G1655" s="133" t="s">
        <v>1773</v>
      </c>
    </row>
    <row r="1656" spans="1:7" ht="16.5">
      <c r="A1656" s="134" t="s">
        <v>2264</v>
      </c>
      <c r="B1656" s="135" t="s">
        <v>2265</v>
      </c>
      <c r="C1656" s="134" t="s">
        <v>1761</v>
      </c>
      <c r="D1656" s="134" t="s">
        <v>1779</v>
      </c>
      <c r="E1656" s="136">
        <v>1</v>
      </c>
      <c r="F1656" s="137">
        <v>110.92</v>
      </c>
      <c r="G1656" s="137">
        <v>110.92</v>
      </c>
    </row>
    <row r="1657" spans="1:7" ht="24.75">
      <c r="A1657" s="134" t="s">
        <v>2266</v>
      </c>
      <c r="B1657" s="135" t="s">
        <v>2267</v>
      </c>
      <c r="C1657" s="134" t="s">
        <v>1761</v>
      </c>
      <c r="D1657" s="134" t="s">
        <v>1779</v>
      </c>
      <c r="E1657" s="136">
        <v>2</v>
      </c>
      <c r="F1657" s="137">
        <v>19.260000000000002</v>
      </c>
      <c r="G1657" s="137">
        <v>38.520000000000003</v>
      </c>
    </row>
    <row r="1658" spans="1:7">
      <c r="A1658" s="134" t="s">
        <v>2268</v>
      </c>
      <c r="B1658" s="135" t="s">
        <v>2269</v>
      </c>
      <c r="C1658" s="134" t="s">
        <v>1761</v>
      </c>
      <c r="D1658" s="134" t="s">
        <v>1784</v>
      </c>
      <c r="E1658" s="136">
        <v>3.04E-2</v>
      </c>
      <c r="F1658" s="137">
        <v>90.28</v>
      </c>
      <c r="G1658" s="137">
        <v>2.74</v>
      </c>
    </row>
    <row r="1659" spans="1:7">
      <c r="A1659" s="138"/>
      <c r="B1659" s="138"/>
      <c r="C1659" s="138"/>
      <c r="D1659" s="138"/>
      <c r="E1659" s="176" t="s">
        <v>1792</v>
      </c>
      <c r="F1659" s="176"/>
      <c r="G1659" s="139">
        <v>152.18</v>
      </c>
    </row>
    <row r="1660" spans="1:7" ht="16.5">
      <c r="A1660" s="175" t="s">
        <v>1793</v>
      </c>
      <c r="B1660" s="175"/>
      <c r="C1660" s="133" t="s">
        <v>1769</v>
      </c>
      <c r="D1660" s="133" t="s">
        <v>1770</v>
      </c>
      <c r="E1660" s="133" t="s">
        <v>1771</v>
      </c>
      <c r="F1660" s="133" t="s">
        <v>1772</v>
      </c>
      <c r="G1660" s="133" t="s">
        <v>1773</v>
      </c>
    </row>
    <row r="1661" spans="1:7" ht="16.5">
      <c r="A1661" s="134" t="s">
        <v>1797</v>
      </c>
      <c r="B1661" s="135" t="s">
        <v>2188</v>
      </c>
      <c r="C1661" s="134" t="s">
        <v>1761</v>
      </c>
      <c r="D1661" s="134" t="s">
        <v>1796</v>
      </c>
      <c r="E1661" s="136">
        <v>0.38700000000000001</v>
      </c>
      <c r="F1661" s="137">
        <v>30.88</v>
      </c>
      <c r="G1661" s="137">
        <v>11.95</v>
      </c>
    </row>
    <row r="1662" spans="1:7">
      <c r="A1662" s="134" t="s">
        <v>1801</v>
      </c>
      <c r="B1662" s="135" t="s">
        <v>1848</v>
      </c>
      <c r="C1662" s="134" t="s">
        <v>1761</v>
      </c>
      <c r="D1662" s="134" t="s">
        <v>1796</v>
      </c>
      <c r="E1662" s="136">
        <v>0.18859999999999999</v>
      </c>
      <c r="F1662" s="137">
        <v>25.19</v>
      </c>
      <c r="G1662" s="137">
        <v>4.75</v>
      </c>
    </row>
    <row r="1663" spans="1:7">
      <c r="A1663" s="138"/>
      <c r="B1663" s="138"/>
      <c r="C1663" s="138"/>
      <c r="D1663" s="138"/>
      <c r="E1663" s="176" t="s">
        <v>1803</v>
      </c>
      <c r="F1663" s="176"/>
      <c r="G1663" s="139">
        <v>16.7</v>
      </c>
    </row>
    <row r="1664" spans="1:7">
      <c r="A1664" s="138"/>
      <c r="B1664" s="138"/>
      <c r="C1664" s="138"/>
      <c r="D1664" s="138"/>
      <c r="E1664" s="177" t="s">
        <v>1807</v>
      </c>
      <c r="F1664" s="177"/>
      <c r="G1664" s="140">
        <v>168.88</v>
      </c>
    </row>
    <row r="1665" spans="1:7">
      <c r="A1665" s="138"/>
      <c r="B1665" s="138"/>
      <c r="C1665" s="138"/>
      <c r="D1665" s="138"/>
      <c r="E1665" s="178"/>
      <c r="F1665" s="178"/>
      <c r="G1665" s="178"/>
    </row>
    <row r="1666" spans="1:7">
      <c r="A1666" s="179" t="s">
        <v>2270</v>
      </c>
      <c r="B1666" s="179"/>
      <c r="C1666" s="179"/>
      <c r="D1666" s="179"/>
      <c r="E1666" s="179"/>
      <c r="F1666" s="179"/>
      <c r="G1666" s="179"/>
    </row>
    <row r="1667" spans="1:7" ht="16.5">
      <c r="A1667" s="175" t="s">
        <v>1768</v>
      </c>
      <c r="B1667" s="175"/>
      <c r="C1667" s="133" t="s">
        <v>1769</v>
      </c>
      <c r="D1667" s="133" t="s">
        <v>1770</v>
      </c>
      <c r="E1667" s="133" t="s">
        <v>1771</v>
      </c>
      <c r="F1667" s="133" t="s">
        <v>1772</v>
      </c>
      <c r="G1667" s="133" t="s">
        <v>1773</v>
      </c>
    </row>
    <row r="1668" spans="1:7" ht="24.75">
      <c r="A1668" s="134" t="s">
        <v>2271</v>
      </c>
      <c r="B1668" s="135" t="s">
        <v>2272</v>
      </c>
      <c r="C1668" s="134" t="s">
        <v>1761</v>
      </c>
      <c r="D1668" s="134" t="s">
        <v>1779</v>
      </c>
      <c r="E1668" s="136">
        <v>1</v>
      </c>
      <c r="F1668" s="137">
        <v>570.53</v>
      </c>
      <c r="G1668" s="137">
        <v>570.53</v>
      </c>
    </row>
    <row r="1669" spans="1:7">
      <c r="A1669" s="138"/>
      <c r="B1669" s="138"/>
      <c r="C1669" s="138"/>
      <c r="D1669" s="138"/>
      <c r="E1669" s="176" t="s">
        <v>1792</v>
      </c>
      <c r="F1669" s="176"/>
      <c r="G1669" s="139">
        <v>570.53</v>
      </c>
    </row>
    <row r="1670" spans="1:7" ht="16.5">
      <c r="A1670" s="175" t="s">
        <v>1793</v>
      </c>
      <c r="B1670" s="175"/>
      <c r="C1670" s="133" t="s">
        <v>1769</v>
      </c>
      <c r="D1670" s="133" t="s">
        <v>1770</v>
      </c>
      <c r="E1670" s="133" t="s">
        <v>1771</v>
      </c>
      <c r="F1670" s="133" t="s">
        <v>1772</v>
      </c>
      <c r="G1670" s="133" t="s">
        <v>1773</v>
      </c>
    </row>
    <row r="1671" spans="1:7" ht="16.5">
      <c r="A1671" s="134" t="s">
        <v>1797</v>
      </c>
      <c r="B1671" s="135" t="s">
        <v>2188</v>
      </c>
      <c r="C1671" s="134" t="s">
        <v>1761</v>
      </c>
      <c r="D1671" s="134" t="s">
        <v>1796</v>
      </c>
      <c r="E1671" s="136">
        <v>1</v>
      </c>
      <c r="F1671" s="137">
        <v>30.88</v>
      </c>
      <c r="G1671" s="137">
        <v>30.88</v>
      </c>
    </row>
    <row r="1672" spans="1:7">
      <c r="A1672" s="134" t="s">
        <v>1801</v>
      </c>
      <c r="B1672" s="135" t="s">
        <v>1848</v>
      </c>
      <c r="C1672" s="134" t="s">
        <v>1761</v>
      </c>
      <c r="D1672" s="134" t="s">
        <v>1796</v>
      </c>
      <c r="E1672" s="136">
        <v>1</v>
      </c>
      <c r="F1672" s="137">
        <v>25.19</v>
      </c>
      <c r="G1672" s="137">
        <v>25.19</v>
      </c>
    </row>
    <row r="1673" spans="1:7">
      <c r="A1673" s="138"/>
      <c r="B1673" s="138"/>
      <c r="C1673" s="138"/>
      <c r="D1673" s="138"/>
      <c r="E1673" s="176" t="s">
        <v>1803</v>
      </c>
      <c r="F1673" s="176"/>
      <c r="G1673" s="139">
        <v>56.07</v>
      </c>
    </row>
    <row r="1674" spans="1:7" ht="16.5">
      <c r="A1674" s="175" t="s">
        <v>14</v>
      </c>
      <c r="B1674" s="175"/>
      <c r="C1674" s="133" t="s">
        <v>1769</v>
      </c>
      <c r="D1674" s="133" t="s">
        <v>1770</v>
      </c>
      <c r="E1674" s="133" t="s">
        <v>1771</v>
      </c>
      <c r="F1674" s="133" t="s">
        <v>1772</v>
      </c>
      <c r="G1674" s="133" t="s">
        <v>1773</v>
      </c>
    </row>
    <row r="1675" spans="1:7" ht="16.5">
      <c r="A1675" s="134" t="s">
        <v>2273</v>
      </c>
      <c r="B1675" s="135" t="s">
        <v>2274</v>
      </c>
      <c r="C1675" s="134" t="s">
        <v>1761</v>
      </c>
      <c r="D1675" s="134" t="s">
        <v>1779</v>
      </c>
      <c r="E1675" s="136">
        <v>0.38700000000000001</v>
      </c>
      <c r="F1675" s="137">
        <v>11.83</v>
      </c>
      <c r="G1675" s="137">
        <v>4.57</v>
      </c>
    </row>
    <row r="1676" spans="1:7" ht="24.75">
      <c r="A1676" s="134" t="s">
        <v>2275</v>
      </c>
      <c r="B1676" s="135" t="s">
        <v>2276</v>
      </c>
      <c r="C1676" s="134" t="s">
        <v>1761</v>
      </c>
      <c r="D1676" s="134" t="s">
        <v>1779</v>
      </c>
      <c r="E1676" s="136">
        <v>0.18859999999999999</v>
      </c>
      <c r="F1676" s="137">
        <v>68.19</v>
      </c>
      <c r="G1676" s="137">
        <v>12.86</v>
      </c>
    </row>
    <row r="1677" spans="1:7">
      <c r="A1677" s="138"/>
      <c r="B1677" s="138"/>
      <c r="C1677" s="138"/>
      <c r="D1677" s="138"/>
      <c r="E1677" s="176" t="s">
        <v>1806</v>
      </c>
      <c r="F1677" s="176"/>
      <c r="G1677" s="139">
        <v>17.43</v>
      </c>
    </row>
    <row r="1678" spans="1:7">
      <c r="A1678" s="138"/>
      <c r="B1678" s="138"/>
      <c r="C1678" s="138"/>
      <c r="D1678" s="138"/>
      <c r="E1678" s="177" t="s">
        <v>1807</v>
      </c>
      <c r="F1678" s="177"/>
      <c r="G1678" s="140">
        <v>644.03</v>
      </c>
    </row>
    <row r="1679" spans="1:7">
      <c r="A1679" s="138"/>
      <c r="B1679" s="138"/>
      <c r="C1679" s="138"/>
      <c r="D1679" s="138"/>
      <c r="E1679" s="178"/>
      <c r="F1679" s="178"/>
      <c r="G1679" s="178"/>
    </row>
    <row r="1680" spans="1:7">
      <c r="A1680" s="179" t="s">
        <v>2277</v>
      </c>
      <c r="B1680" s="179"/>
      <c r="C1680" s="179"/>
      <c r="D1680" s="179"/>
      <c r="E1680" s="179"/>
      <c r="F1680" s="179"/>
      <c r="G1680" s="179"/>
    </row>
    <row r="1681" spans="1:7" ht="16.5">
      <c r="A1681" s="175" t="s">
        <v>1768</v>
      </c>
      <c r="B1681" s="175"/>
      <c r="C1681" s="133" t="s">
        <v>1769</v>
      </c>
      <c r="D1681" s="133" t="s">
        <v>1770</v>
      </c>
      <c r="E1681" s="133" t="s">
        <v>1771</v>
      </c>
      <c r="F1681" s="133" t="s">
        <v>1772</v>
      </c>
      <c r="G1681" s="133" t="s">
        <v>1773</v>
      </c>
    </row>
    <row r="1682" spans="1:7" ht="24.75">
      <c r="A1682" s="134" t="s">
        <v>2266</v>
      </c>
      <c r="B1682" s="135" t="s">
        <v>2267</v>
      </c>
      <c r="C1682" s="134" t="s">
        <v>1761</v>
      </c>
      <c r="D1682" s="134" t="s">
        <v>1779</v>
      </c>
      <c r="E1682" s="136">
        <v>6</v>
      </c>
      <c r="F1682" s="137">
        <v>19.260000000000002</v>
      </c>
      <c r="G1682" s="137">
        <v>115.56</v>
      </c>
    </row>
    <row r="1683" spans="1:7">
      <c r="A1683" s="134" t="s">
        <v>2268</v>
      </c>
      <c r="B1683" s="135" t="s">
        <v>2269</v>
      </c>
      <c r="C1683" s="134" t="s">
        <v>1761</v>
      </c>
      <c r="D1683" s="134" t="s">
        <v>1784</v>
      </c>
      <c r="E1683" s="136">
        <v>7.0199999999999999E-2</v>
      </c>
      <c r="F1683" s="137">
        <v>90.28</v>
      </c>
      <c r="G1683" s="137">
        <v>6.33</v>
      </c>
    </row>
    <row r="1684" spans="1:7">
      <c r="A1684" s="134" t="s">
        <v>2278</v>
      </c>
      <c r="B1684" s="135" t="s">
        <v>2279</v>
      </c>
      <c r="C1684" s="134" t="s">
        <v>1761</v>
      </c>
      <c r="D1684" s="134" t="s">
        <v>1779</v>
      </c>
      <c r="E1684" s="136">
        <v>1</v>
      </c>
      <c r="F1684" s="137">
        <v>639.11</v>
      </c>
      <c r="G1684" s="137">
        <v>639.11</v>
      </c>
    </row>
    <row r="1685" spans="1:7">
      <c r="A1685" s="138"/>
      <c r="B1685" s="138"/>
      <c r="C1685" s="138"/>
      <c r="D1685" s="138"/>
      <c r="E1685" s="176" t="s">
        <v>1792</v>
      </c>
      <c r="F1685" s="176"/>
      <c r="G1685" s="139">
        <v>761</v>
      </c>
    </row>
    <row r="1686" spans="1:7" ht="16.5">
      <c r="A1686" s="175" t="s">
        <v>1793</v>
      </c>
      <c r="B1686" s="175"/>
      <c r="C1686" s="133" t="s">
        <v>1769</v>
      </c>
      <c r="D1686" s="133" t="s">
        <v>1770</v>
      </c>
      <c r="E1686" s="133" t="s">
        <v>1771</v>
      </c>
      <c r="F1686" s="133" t="s">
        <v>1772</v>
      </c>
      <c r="G1686" s="133" t="s">
        <v>1773</v>
      </c>
    </row>
    <row r="1687" spans="1:7" ht="16.5">
      <c r="A1687" s="134" t="s">
        <v>1797</v>
      </c>
      <c r="B1687" s="135" t="s">
        <v>2188</v>
      </c>
      <c r="C1687" s="134" t="s">
        <v>1761</v>
      </c>
      <c r="D1687" s="134" t="s">
        <v>1796</v>
      </c>
      <c r="E1687" s="136">
        <v>1.7688999999999999</v>
      </c>
      <c r="F1687" s="137">
        <v>30.88</v>
      </c>
      <c r="G1687" s="137">
        <v>54.62</v>
      </c>
    </row>
    <row r="1688" spans="1:7">
      <c r="A1688" s="134" t="s">
        <v>1801</v>
      </c>
      <c r="B1688" s="135" t="s">
        <v>1848</v>
      </c>
      <c r="C1688" s="134" t="s">
        <v>1761</v>
      </c>
      <c r="D1688" s="134" t="s">
        <v>1796</v>
      </c>
      <c r="E1688" s="136">
        <v>0.71109999999999995</v>
      </c>
      <c r="F1688" s="137">
        <v>25.19</v>
      </c>
      <c r="G1688" s="137">
        <v>17.91</v>
      </c>
    </row>
    <row r="1689" spans="1:7">
      <c r="A1689" s="138"/>
      <c r="B1689" s="138"/>
      <c r="C1689" s="138"/>
      <c r="D1689" s="138"/>
      <c r="E1689" s="176" t="s">
        <v>1803</v>
      </c>
      <c r="F1689" s="176"/>
      <c r="G1689" s="139">
        <v>72.53</v>
      </c>
    </row>
    <row r="1690" spans="1:7">
      <c r="A1690" s="138"/>
      <c r="B1690" s="138"/>
      <c r="C1690" s="138"/>
      <c r="D1690" s="138"/>
      <c r="E1690" s="177" t="s">
        <v>1807</v>
      </c>
      <c r="F1690" s="177"/>
      <c r="G1690" s="140">
        <v>833.53</v>
      </c>
    </row>
    <row r="1691" spans="1:7">
      <c r="A1691" s="138"/>
      <c r="B1691" s="138"/>
      <c r="C1691" s="138"/>
      <c r="D1691" s="138"/>
      <c r="E1691" s="178"/>
      <c r="F1691" s="178"/>
      <c r="G1691" s="178"/>
    </row>
    <row r="1692" spans="1:7">
      <c r="A1692" s="179" t="s">
        <v>2280</v>
      </c>
      <c r="B1692" s="179"/>
      <c r="C1692" s="179"/>
      <c r="D1692" s="179"/>
      <c r="E1692" s="179"/>
      <c r="F1692" s="179"/>
      <c r="G1692" s="179"/>
    </row>
    <row r="1693" spans="1:7" ht="16.5">
      <c r="A1693" s="175" t="s">
        <v>1768</v>
      </c>
      <c r="B1693" s="175"/>
      <c r="C1693" s="133" t="s">
        <v>1769</v>
      </c>
      <c r="D1693" s="133" t="s">
        <v>1770</v>
      </c>
      <c r="E1693" s="133" t="s">
        <v>1771</v>
      </c>
      <c r="F1693" s="133" t="s">
        <v>1772</v>
      </c>
      <c r="G1693" s="133" t="s">
        <v>1773</v>
      </c>
    </row>
    <row r="1694" spans="1:7">
      <c r="A1694" s="134" t="s">
        <v>2281</v>
      </c>
      <c r="B1694" s="135" t="s">
        <v>2282</v>
      </c>
      <c r="C1694" s="134" t="s">
        <v>1761</v>
      </c>
      <c r="D1694" s="134" t="s">
        <v>1779</v>
      </c>
      <c r="E1694" s="136">
        <v>1</v>
      </c>
      <c r="F1694" s="137">
        <v>39.22</v>
      </c>
      <c r="G1694" s="137">
        <v>39.22</v>
      </c>
    </row>
    <row r="1695" spans="1:7">
      <c r="A1695" s="138"/>
      <c r="B1695" s="138"/>
      <c r="C1695" s="138"/>
      <c r="D1695" s="138"/>
      <c r="E1695" s="176" t="s">
        <v>1792</v>
      </c>
      <c r="F1695" s="176"/>
      <c r="G1695" s="139">
        <v>39.22</v>
      </c>
    </row>
    <row r="1696" spans="1:7" ht="16.5">
      <c r="A1696" s="175" t="s">
        <v>1793</v>
      </c>
      <c r="B1696" s="175"/>
      <c r="C1696" s="133" t="s">
        <v>1769</v>
      </c>
      <c r="D1696" s="133" t="s">
        <v>1770</v>
      </c>
      <c r="E1696" s="133" t="s">
        <v>1771</v>
      </c>
      <c r="F1696" s="133" t="s">
        <v>1772</v>
      </c>
      <c r="G1696" s="133" t="s">
        <v>1773</v>
      </c>
    </row>
    <row r="1697" spans="1:7" ht="16.5">
      <c r="A1697" s="134" t="s">
        <v>1797</v>
      </c>
      <c r="B1697" s="135" t="s">
        <v>2188</v>
      </c>
      <c r="C1697" s="134" t="s">
        <v>1761</v>
      </c>
      <c r="D1697" s="134" t="s">
        <v>1796</v>
      </c>
      <c r="E1697" s="136">
        <v>0.31619999999999998</v>
      </c>
      <c r="F1697" s="137">
        <v>30.88</v>
      </c>
      <c r="G1697" s="137">
        <v>9.76</v>
      </c>
    </row>
    <row r="1698" spans="1:7">
      <c r="A1698" s="134" t="s">
        <v>1801</v>
      </c>
      <c r="B1698" s="135" t="s">
        <v>1848</v>
      </c>
      <c r="C1698" s="134" t="s">
        <v>1761</v>
      </c>
      <c r="D1698" s="134" t="s">
        <v>1796</v>
      </c>
      <c r="E1698" s="136">
        <v>9.9599999999999994E-2</v>
      </c>
      <c r="F1698" s="137">
        <v>25.19</v>
      </c>
      <c r="G1698" s="137">
        <v>2.5</v>
      </c>
    </row>
    <row r="1699" spans="1:7">
      <c r="A1699" s="138"/>
      <c r="B1699" s="138"/>
      <c r="C1699" s="138"/>
      <c r="D1699" s="138"/>
      <c r="E1699" s="176" t="s">
        <v>1803</v>
      </c>
      <c r="F1699" s="176"/>
      <c r="G1699" s="139">
        <v>12.26</v>
      </c>
    </row>
    <row r="1700" spans="1:7">
      <c r="A1700" s="138"/>
      <c r="B1700" s="138"/>
      <c r="C1700" s="138"/>
      <c r="D1700" s="138"/>
      <c r="E1700" s="177" t="s">
        <v>1807</v>
      </c>
      <c r="F1700" s="177"/>
      <c r="G1700" s="140">
        <v>51.48</v>
      </c>
    </row>
    <row r="1701" spans="1:7">
      <c r="A1701" s="138"/>
      <c r="B1701" s="138"/>
      <c r="C1701" s="138"/>
      <c r="D1701" s="138"/>
      <c r="E1701" s="178"/>
      <c r="F1701" s="178"/>
      <c r="G1701" s="178"/>
    </row>
    <row r="1702" spans="1:7">
      <c r="A1702" s="179" t="s">
        <v>2283</v>
      </c>
      <c r="B1702" s="179"/>
      <c r="C1702" s="179"/>
      <c r="D1702" s="179"/>
      <c r="E1702" s="179"/>
      <c r="F1702" s="179"/>
      <c r="G1702" s="179"/>
    </row>
    <row r="1703" spans="1:7" ht="16.5">
      <c r="A1703" s="175" t="s">
        <v>1768</v>
      </c>
      <c r="B1703" s="175"/>
      <c r="C1703" s="133" t="s">
        <v>1769</v>
      </c>
      <c r="D1703" s="133" t="s">
        <v>1770</v>
      </c>
      <c r="E1703" s="133" t="s">
        <v>1771</v>
      </c>
      <c r="F1703" s="133" t="s">
        <v>1772</v>
      </c>
      <c r="G1703" s="133" t="s">
        <v>1773</v>
      </c>
    </row>
    <row r="1704" spans="1:7" ht="16.5">
      <c r="A1704" s="134" t="s">
        <v>2284</v>
      </c>
      <c r="B1704" s="135" t="s">
        <v>2285</v>
      </c>
      <c r="C1704" s="134" t="s">
        <v>1761</v>
      </c>
      <c r="D1704" s="134" t="s">
        <v>1779</v>
      </c>
      <c r="E1704" s="136">
        <v>1</v>
      </c>
      <c r="F1704" s="137">
        <v>70.599999999999994</v>
      </c>
      <c r="G1704" s="137">
        <v>70.599999999999994</v>
      </c>
    </row>
    <row r="1705" spans="1:7">
      <c r="A1705" s="138"/>
      <c r="B1705" s="138"/>
      <c r="C1705" s="138"/>
      <c r="D1705" s="138"/>
      <c r="E1705" s="176" t="s">
        <v>1792</v>
      </c>
      <c r="F1705" s="176"/>
      <c r="G1705" s="139">
        <v>70.599999999999994</v>
      </c>
    </row>
    <row r="1706" spans="1:7">
      <c r="A1706" s="138"/>
      <c r="B1706" s="138"/>
      <c r="C1706" s="138"/>
      <c r="D1706" s="138"/>
      <c r="E1706" s="177" t="s">
        <v>1807</v>
      </c>
      <c r="F1706" s="177"/>
      <c r="G1706" s="140">
        <v>70.599999999999994</v>
      </c>
    </row>
    <row r="1707" spans="1:7">
      <c r="A1707" s="138"/>
      <c r="B1707" s="138"/>
      <c r="C1707" s="138"/>
      <c r="D1707" s="138"/>
      <c r="E1707" s="178"/>
      <c r="F1707" s="178"/>
      <c r="G1707" s="178"/>
    </row>
    <row r="1708" spans="1:7">
      <c r="A1708" s="179" t="s">
        <v>2286</v>
      </c>
      <c r="B1708" s="179"/>
      <c r="C1708" s="179"/>
      <c r="D1708" s="179"/>
      <c r="E1708" s="179"/>
      <c r="F1708" s="179"/>
      <c r="G1708" s="179"/>
    </row>
    <row r="1709" spans="1:7" ht="16.5">
      <c r="A1709" s="175" t="s">
        <v>1768</v>
      </c>
      <c r="B1709" s="175"/>
      <c r="C1709" s="133" t="s">
        <v>1769</v>
      </c>
      <c r="D1709" s="133" t="s">
        <v>1770</v>
      </c>
      <c r="E1709" s="133" t="s">
        <v>1771</v>
      </c>
      <c r="F1709" s="133" t="s">
        <v>1772</v>
      </c>
      <c r="G1709" s="133" t="s">
        <v>1773</v>
      </c>
    </row>
    <row r="1710" spans="1:7" ht="16.5">
      <c r="A1710" s="134" t="s">
        <v>2287</v>
      </c>
      <c r="B1710" s="135" t="s">
        <v>2288</v>
      </c>
      <c r="C1710" s="134" t="s">
        <v>1761</v>
      </c>
      <c r="D1710" s="134" t="s">
        <v>1779</v>
      </c>
      <c r="E1710" s="136">
        <v>1</v>
      </c>
      <c r="F1710" s="137">
        <v>135.57</v>
      </c>
      <c r="G1710" s="137">
        <v>135.57</v>
      </c>
    </row>
    <row r="1711" spans="1:7">
      <c r="A1711" s="134" t="s">
        <v>2252</v>
      </c>
      <c r="B1711" s="135" t="s">
        <v>2253</v>
      </c>
      <c r="C1711" s="134" t="s">
        <v>1761</v>
      </c>
      <c r="D1711" s="134" t="s">
        <v>1779</v>
      </c>
      <c r="E1711" s="136">
        <v>1</v>
      </c>
      <c r="F1711" s="137">
        <v>4.87</v>
      </c>
      <c r="G1711" s="137">
        <v>4.87</v>
      </c>
    </row>
    <row r="1712" spans="1:7">
      <c r="A1712" s="138"/>
      <c r="B1712" s="138"/>
      <c r="C1712" s="138"/>
      <c r="D1712" s="138"/>
      <c r="E1712" s="176" t="s">
        <v>1792</v>
      </c>
      <c r="F1712" s="176"/>
      <c r="G1712" s="139">
        <v>140.44</v>
      </c>
    </row>
    <row r="1713" spans="1:7" ht="16.5">
      <c r="A1713" s="175" t="s">
        <v>1793</v>
      </c>
      <c r="B1713" s="175"/>
      <c r="C1713" s="133" t="s">
        <v>1769</v>
      </c>
      <c r="D1713" s="133" t="s">
        <v>1770</v>
      </c>
      <c r="E1713" s="133" t="s">
        <v>1771</v>
      </c>
      <c r="F1713" s="133" t="s">
        <v>1772</v>
      </c>
      <c r="G1713" s="133" t="s">
        <v>1773</v>
      </c>
    </row>
    <row r="1714" spans="1:7" ht="16.5">
      <c r="A1714" s="134" t="s">
        <v>1797</v>
      </c>
      <c r="B1714" s="135" t="s">
        <v>2188</v>
      </c>
      <c r="C1714" s="134" t="s">
        <v>1761</v>
      </c>
      <c r="D1714" s="134" t="s">
        <v>1796</v>
      </c>
      <c r="E1714" s="136">
        <v>0.5</v>
      </c>
      <c r="F1714" s="137">
        <v>30.88</v>
      </c>
      <c r="G1714" s="137">
        <v>15.44</v>
      </c>
    </row>
    <row r="1715" spans="1:7">
      <c r="A1715" s="138"/>
      <c r="B1715" s="138"/>
      <c r="C1715" s="138"/>
      <c r="D1715" s="138"/>
      <c r="E1715" s="176" t="s">
        <v>1803</v>
      </c>
      <c r="F1715" s="176"/>
      <c r="G1715" s="139">
        <v>15.44</v>
      </c>
    </row>
    <row r="1716" spans="1:7">
      <c r="A1716" s="138"/>
      <c r="B1716" s="138"/>
      <c r="C1716" s="138"/>
      <c r="D1716" s="138"/>
      <c r="E1716" s="177" t="s">
        <v>1807</v>
      </c>
      <c r="F1716" s="177"/>
      <c r="G1716" s="140">
        <v>155.88</v>
      </c>
    </row>
    <row r="1717" spans="1:7">
      <c r="A1717" s="138"/>
      <c r="B1717" s="138"/>
      <c r="C1717" s="138"/>
      <c r="D1717" s="138"/>
      <c r="E1717" s="178"/>
      <c r="F1717" s="178"/>
      <c r="G1717" s="178"/>
    </row>
    <row r="1718" spans="1:7">
      <c r="A1718" s="179" t="s">
        <v>2289</v>
      </c>
      <c r="B1718" s="179"/>
      <c r="C1718" s="179"/>
      <c r="D1718" s="179"/>
      <c r="E1718" s="179"/>
      <c r="F1718" s="179"/>
      <c r="G1718" s="179"/>
    </row>
    <row r="1719" spans="1:7" ht="16.5">
      <c r="A1719" s="175" t="s">
        <v>1768</v>
      </c>
      <c r="B1719" s="175"/>
      <c r="C1719" s="133" t="s">
        <v>1769</v>
      </c>
      <c r="D1719" s="133" t="s">
        <v>1770</v>
      </c>
      <c r="E1719" s="133" t="s">
        <v>1771</v>
      </c>
      <c r="F1719" s="133" t="s">
        <v>1772</v>
      </c>
      <c r="G1719" s="133" t="s">
        <v>1773</v>
      </c>
    </row>
    <row r="1720" spans="1:7" ht="16.5">
      <c r="A1720" s="134" t="s">
        <v>2290</v>
      </c>
      <c r="B1720" s="135" t="s">
        <v>2291</v>
      </c>
      <c r="C1720" s="134" t="s">
        <v>1761</v>
      </c>
      <c r="D1720" s="134" t="s">
        <v>1779</v>
      </c>
      <c r="E1720" s="136">
        <v>1</v>
      </c>
      <c r="F1720" s="137">
        <v>173.25</v>
      </c>
      <c r="G1720" s="137">
        <v>173.25</v>
      </c>
    </row>
    <row r="1721" spans="1:7">
      <c r="A1721" s="138"/>
      <c r="B1721" s="138"/>
      <c r="C1721" s="138"/>
      <c r="D1721" s="138"/>
      <c r="E1721" s="176" t="s">
        <v>1792</v>
      </c>
      <c r="F1721" s="176"/>
      <c r="G1721" s="139">
        <v>173.25</v>
      </c>
    </row>
    <row r="1722" spans="1:7" ht="16.5">
      <c r="A1722" s="175" t="s">
        <v>1793</v>
      </c>
      <c r="B1722" s="175"/>
      <c r="C1722" s="133" t="s">
        <v>1769</v>
      </c>
      <c r="D1722" s="133" t="s">
        <v>1770</v>
      </c>
      <c r="E1722" s="133" t="s">
        <v>1771</v>
      </c>
      <c r="F1722" s="133" t="s">
        <v>1772</v>
      </c>
      <c r="G1722" s="133" t="s">
        <v>1773</v>
      </c>
    </row>
    <row r="1723" spans="1:7" ht="16.5">
      <c r="A1723" s="134" t="s">
        <v>2292</v>
      </c>
      <c r="B1723" s="135" t="s">
        <v>2293</v>
      </c>
      <c r="C1723" s="134" t="s">
        <v>1761</v>
      </c>
      <c r="D1723" s="134" t="s">
        <v>1796</v>
      </c>
      <c r="E1723" s="136">
        <v>0.5</v>
      </c>
      <c r="F1723" s="137">
        <v>27.67</v>
      </c>
      <c r="G1723" s="137">
        <v>13.83</v>
      </c>
    </row>
    <row r="1724" spans="1:7">
      <c r="A1724" s="134" t="s">
        <v>2199</v>
      </c>
      <c r="B1724" s="135" t="s">
        <v>2200</v>
      </c>
      <c r="C1724" s="134" t="s">
        <v>1761</v>
      </c>
      <c r="D1724" s="134" t="s">
        <v>1796</v>
      </c>
      <c r="E1724" s="136">
        <v>0.5</v>
      </c>
      <c r="F1724" s="137">
        <v>39.01</v>
      </c>
      <c r="G1724" s="137">
        <v>19.5</v>
      </c>
    </row>
    <row r="1725" spans="1:7">
      <c r="A1725" s="138"/>
      <c r="B1725" s="138"/>
      <c r="C1725" s="138"/>
      <c r="D1725" s="138"/>
      <c r="E1725" s="176" t="s">
        <v>1803</v>
      </c>
      <c r="F1725" s="176"/>
      <c r="G1725" s="139">
        <v>33.33</v>
      </c>
    </row>
    <row r="1726" spans="1:7">
      <c r="A1726" s="138"/>
      <c r="B1726" s="138"/>
      <c r="C1726" s="138"/>
      <c r="D1726" s="138"/>
      <c r="E1726" s="177" t="s">
        <v>1807</v>
      </c>
      <c r="F1726" s="177"/>
      <c r="G1726" s="140">
        <v>206.58</v>
      </c>
    </row>
    <row r="1727" spans="1:7">
      <c r="A1727" s="138"/>
      <c r="B1727" s="138"/>
      <c r="C1727" s="138"/>
      <c r="D1727" s="138"/>
      <c r="E1727" s="178"/>
      <c r="F1727" s="178"/>
      <c r="G1727" s="178"/>
    </row>
    <row r="1728" spans="1:7">
      <c r="A1728" s="179" t="s">
        <v>2294</v>
      </c>
      <c r="B1728" s="179"/>
      <c r="C1728" s="179"/>
      <c r="D1728" s="179"/>
      <c r="E1728" s="179"/>
      <c r="F1728" s="179"/>
      <c r="G1728" s="179"/>
    </row>
    <row r="1729" spans="1:7" ht="16.5">
      <c r="A1729" s="175" t="s">
        <v>1768</v>
      </c>
      <c r="B1729" s="175"/>
      <c r="C1729" s="133" t="s">
        <v>1769</v>
      </c>
      <c r="D1729" s="133" t="s">
        <v>1770</v>
      </c>
      <c r="E1729" s="133" t="s">
        <v>1771</v>
      </c>
      <c r="F1729" s="133" t="s">
        <v>1772</v>
      </c>
      <c r="G1729" s="133" t="s">
        <v>1773</v>
      </c>
    </row>
    <row r="1730" spans="1:7">
      <c r="A1730" s="134" t="s">
        <v>2252</v>
      </c>
      <c r="B1730" s="135" t="s">
        <v>2253</v>
      </c>
      <c r="C1730" s="134" t="s">
        <v>1761</v>
      </c>
      <c r="D1730" s="134" t="s">
        <v>1779</v>
      </c>
      <c r="E1730" s="136">
        <v>2.1000000000000001E-2</v>
      </c>
      <c r="F1730" s="137">
        <v>4.87</v>
      </c>
      <c r="G1730" s="137">
        <v>0.1</v>
      </c>
    </row>
    <row r="1731" spans="1:7" ht="16.5">
      <c r="A1731" s="134" t="s">
        <v>2295</v>
      </c>
      <c r="B1731" s="135" t="s">
        <v>2296</v>
      </c>
      <c r="C1731" s="134" t="s">
        <v>1761</v>
      </c>
      <c r="D1731" s="134" t="s">
        <v>1779</v>
      </c>
      <c r="E1731" s="136">
        <v>1</v>
      </c>
      <c r="F1731" s="137">
        <v>109.74</v>
      </c>
      <c r="G1731" s="137">
        <v>109.74</v>
      </c>
    </row>
    <row r="1732" spans="1:7">
      <c r="A1732" s="138"/>
      <c r="B1732" s="138"/>
      <c r="C1732" s="138"/>
      <c r="D1732" s="138"/>
      <c r="E1732" s="176" t="s">
        <v>1792</v>
      </c>
      <c r="F1732" s="176"/>
      <c r="G1732" s="139">
        <v>109.84</v>
      </c>
    </row>
    <row r="1733" spans="1:7" ht="16.5">
      <c r="A1733" s="175" t="s">
        <v>1793</v>
      </c>
      <c r="B1733" s="175"/>
      <c r="C1733" s="133" t="s">
        <v>1769</v>
      </c>
      <c r="D1733" s="133" t="s">
        <v>1770</v>
      </c>
      <c r="E1733" s="133" t="s">
        <v>1771</v>
      </c>
      <c r="F1733" s="133" t="s">
        <v>1772</v>
      </c>
      <c r="G1733" s="133" t="s">
        <v>1773</v>
      </c>
    </row>
    <row r="1734" spans="1:7" ht="16.5">
      <c r="A1734" s="134" t="s">
        <v>1797</v>
      </c>
      <c r="B1734" s="135" t="s">
        <v>2188</v>
      </c>
      <c r="C1734" s="134" t="s">
        <v>1761</v>
      </c>
      <c r="D1734" s="134" t="s">
        <v>1796</v>
      </c>
      <c r="E1734" s="136">
        <v>9.6000000000000002E-2</v>
      </c>
      <c r="F1734" s="137">
        <v>30.88</v>
      </c>
      <c r="G1734" s="137">
        <v>2.96</v>
      </c>
    </row>
    <row r="1735" spans="1:7">
      <c r="A1735" s="134" t="s">
        <v>1801</v>
      </c>
      <c r="B1735" s="135" t="s">
        <v>1848</v>
      </c>
      <c r="C1735" s="134" t="s">
        <v>1761</v>
      </c>
      <c r="D1735" s="134" t="s">
        <v>1796</v>
      </c>
      <c r="E1735" s="136">
        <v>3.0300000000000001E-2</v>
      </c>
      <c r="F1735" s="137">
        <v>25.19</v>
      </c>
      <c r="G1735" s="137">
        <v>0.76</v>
      </c>
    </row>
    <row r="1736" spans="1:7">
      <c r="A1736" s="138"/>
      <c r="B1736" s="138"/>
      <c r="C1736" s="138"/>
      <c r="D1736" s="138"/>
      <c r="E1736" s="176" t="s">
        <v>1803</v>
      </c>
      <c r="F1736" s="176"/>
      <c r="G1736" s="139">
        <v>3.72</v>
      </c>
    </row>
    <row r="1737" spans="1:7">
      <c r="A1737" s="138"/>
      <c r="B1737" s="138"/>
      <c r="C1737" s="138"/>
      <c r="D1737" s="138"/>
      <c r="E1737" s="177" t="s">
        <v>1807</v>
      </c>
      <c r="F1737" s="177"/>
      <c r="G1737" s="140">
        <v>113.56</v>
      </c>
    </row>
    <row r="1738" spans="1:7">
      <c r="A1738" s="138"/>
      <c r="B1738" s="138"/>
      <c r="C1738" s="138"/>
      <c r="D1738" s="138"/>
      <c r="E1738" s="178"/>
      <c r="F1738" s="178"/>
      <c r="G1738" s="178"/>
    </row>
    <row r="1739" spans="1:7">
      <c r="A1739" s="179" t="s">
        <v>2297</v>
      </c>
      <c r="B1739" s="179"/>
      <c r="C1739" s="179"/>
      <c r="D1739" s="179"/>
      <c r="E1739" s="179"/>
      <c r="F1739" s="179"/>
      <c r="G1739" s="179"/>
    </row>
    <row r="1740" spans="1:7" ht="16.5">
      <c r="A1740" s="175" t="s">
        <v>1768</v>
      </c>
      <c r="B1740" s="175"/>
      <c r="C1740" s="133" t="s">
        <v>1769</v>
      </c>
      <c r="D1740" s="133" t="s">
        <v>1770</v>
      </c>
      <c r="E1740" s="133" t="s">
        <v>1771</v>
      </c>
      <c r="F1740" s="133" t="s">
        <v>1772</v>
      </c>
      <c r="G1740" s="133" t="s">
        <v>1773</v>
      </c>
    </row>
    <row r="1741" spans="1:7">
      <c r="A1741" s="134" t="s">
        <v>2252</v>
      </c>
      <c r="B1741" s="135" t="s">
        <v>2253</v>
      </c>
      <c r="C1741" s="134" t="s">
        <v>1761</v>
      </c>
      <c r="D1741" s="134" t="s">
        <v>1779</v>
      </c>
      <c r="E1741" s="136">
        <v>2.1000000000000001E-2</v>
      </c>
      <c r="F1741" s="137">
        <v>4.87</v>
      </c>
      <c r="G1741" s="137">
        <v>0.1</v>
      </c>
    </row>
    <row r="1742" spans="1:7" ht="16.5">
      <c r="A1742" s="134" t="s">
        <v>2298</v>
      </c>
      <c r="B1742" s="135" t="s">
        <v>2299</v>
      </c>
      <c r="C1742" s="134" t="s">
        <v>1761</v>
      </c>
      <c r="D1742" s="134" t="s">
        <v>1779</v>
      </c>
      <c r="E1742" s="136">
        <v>1</v>
      </c>
      <c r="F1742" s="137">
        <v>97.22</v>
      </c>
      <c r="G1742" s="137">
        <v>97.22</v>
      </c>
    </row>
    <row r="1743" spans="1:7">
      <c r="A1743" s="138"/>
      <c r="B1743" s="138"/>
      <c r="C1743" s="138"/>
      <c r="D1743" s="138"/>
      <c r="E1743" s="176" t="s">
        <v>1792</v>
      </c>
      <c r="F1743" s="176"/>
      <c r="G1743" s="139">
        <v>97.32</v>
      </c>
    </row>
    <row r="1744" spans="1:7" ht="16.5">
      <c r="A1744" s="175" t="s">
        <v>1793</v>
      </c>
      <c r="B1744" s="175"/>
      <c r="C1744" s="133" t="s">
        <v>1769</v>
      </c>
      <c r="D1744" s="133" t="s">
        <v>1770</v>
      </c>
      <c r="E1744" s="133" t="s">
        <v>1771</v>
      </c>
      <c r="F1744" s="133" t="s">
        <v>1772</v>
      </c>
      <c r="G1744" s="133" t="s">
        <v>1773</v>
      </c>
    </row>
    <row r="1745" spans="1:7" ht="16.5">
      <c r="A1745" s="134" t="s">
        <v>1797</v>
      </c>
      <c r="B1745" s="135" t="s">
        <v>2188</v>
      </c>
      <c r="C1745" s="134" t="s">
        <v>1761</v>
      </c>
      <c r="D1745" s="134" t="s">
        <v>1796</v>
      </c>
      <c r="E1745" s="136">
        <v>0.1164</v>
      </c>
      <c r="F1745" s="137">
        <v>30.88</v>
      </c>
      <c r="G1745" s="137">
        <v>3.59</v>
      </c>
    </row>
    <row r="1746" spans="1:7">
      <c r="A1746" s="134" t="s">
        <v>1801</v>
      </c>
      <c r="B1746" s="135" t="s">
        <v>1848</v>
      </c>
      <c r="C1746" s="134" t="s">
        <v>1761</v>
      </c>
      <c r="D1746" s="134" t="s">
        <v>1796</v>
      </c>
      <c r="E1746" s="136">
        <v>3.6700000000000003E-2</v>
      </c>
      <c r="F1746" s="137">
        <v>25.19</v>
      </c>
      <c r="G1746" s="137">
        <v>0.92</v>
      </c>
    </row>
    <row r="1747" spans="1:7">
      <c r="A1747" s="138"/>
      <c r="B1747" s="138"/>
      <c r="C1747" s="138"/>
      <c r="D1747" s="138"/>
      <c r="E1747" s="176" t="s">
        <v>1803</v>
      </c>
      <c r="F1747" s="176"/>
      <c r="G1747" s="139">
        <v>4.51</v>
      </c>
    </row>
    <row r="1748" spans="1:7">
      <c r="A1748" s="138"/>
      <c r="B1748" s="138"/>
      <c r="C1748" s="138"/>
      <c r="D1748" s="138"/>
      <c r="E1748" s="177" t="s">
        <v>1807</v>
      </c>
      <c r="F1748" s="177"/>
      <c r="G1748" s="140">
        <v>101.83</v>
      </c>
    </row>
    <row r="1749" spans="1:7">
      <c r="A1749" s="138"/>
      <c r="B1749" s="138"/>
      <c r="C1749" s="138"/>
      <c r="D1749" s="138"/>
      <c r="E1749" s="178"/>
      <c r="F1749" s="178"/>
      <c r="G1749" s="178"/>
    </row>
    <row r="1750" spans="1:7">
      <c r="A1750" s="179" t="s">
        <v>2300</v>
      </c>
      <c r="B1750" s="179"/>
      <c r="C1750" s="179"/>
      <c r="D1750" s="179"/>
      <c r="E1750" s="179"/>
      <c r="F1750" s="179"/>
      <c r="G1750" s="179"/>
    </row>
    <row r="1751" spans="1:7" ht="16.5">
      <c r="A1751" s="175" t="s">
        <v>1768</v>
      </c>
      <c r="B1751" s="175"/>
      <c r="C1751" s="133" t="s">
        <v>1769</v>
      </c>
      <c r="D1751" s="133" t="s">
        <v>1770</v>
      </c>
      <c r="E1751" s="133" t="s">
        <v>1771</v>
      </c>
      <c r="F1751" s="133" t="s">
        <v>1772</v>
      </c>
      <c r="G1751" s="133" t="s">
        <v>1773</v>
      </c>
    </row>
    <row r="1752" spans="1:7">
      <c r="A1752" s="134" t="s">
        <v>2252</v>
      </c>
      <c r="B1752" s="135" t="s">
        <v>2253</v>
      </c>
      <c r="C1752" s="134" t="s">
        <v>1761</v>
      </c>
      <c r="D1752" s="134" t="s">
        <v>1779</v>
      </c>
      <c r="E1752" s="136">
        <v>2.1000000000000001E-2</v>
      </c>
      <c r="F1752" s="137">
        <v>4.87</v>
      </c>
      <c r="G1752" s="137">
        <v>0.1</v>
      </c>
    </row>
    <row r="1753" spans="1:7" ht="16.5">
      <c r="A1753" s="134" t="s">
        <v>2295</v>
      </c>
      <c r="B1753" s="135" t="s">
        <v>2296</v>
      </c>
      <c r="C1753" s="134" t="s">
        <v>1761</v>
      </c>
      <c r="D1753" s="134" t="s">
        <v>1779</v>
      </c>
      <c r="E1753" s="136">
        <v>1</v>
      </c>
      <c r="F1753" s="137">
        <v>109.74</v>
      </c>
      <c r="G1753" s="137">
        <v>109.74</v>
      </c>
    </row>
    <row r="1754" spans="1:7">
      <c r="A1754" s="138"/>
      <c r="B1754" s="138"/>
      <c r="C1754" s="138"/>
      <c r="D1754" s="138"/>
      <c r="E1754" s="176" t="s">
        <v>1792</v>
      </c>
      <c r="F1754" s="176"/>
      <c r="G1754" s="139">
        <v>109.84</v>
      </c>
    </row>
    <row r="1755" spans="1:7" ht="16.5">
      <c r="A1755" s="175" t="s">
        <v>1793</v>
      </c>
      <c r="B1755" s="175"/>
      <c r="C1755" s="133" t="s">
        <v>1769</v>
      </c>
      <c r="D1755" s="133" t="s">
        <v>1770</v>
      </c>
      <c r="E1755" s="133" t="s">
        <v>1771</v>
      </c>
      <c r="F1755" s="133" t="s">
        <v>1772</v>
      </c>
      <c r="G1755" s="133" t="s">
        <v>1773</v>
      </c>
    </row>
    <row r="1756" spans="1:7" ht="16.5">
      <c r="A1756" s="134" t="s">
        <v>1797</v>
      </c>
      <c r="B1756" s="135" t="s">
        <v>2188</v>
      </c>
      <c r="C1756" s="134" t="s">
        <v>1761</v>
      </c>
      <c r="D1756" s="134" t="s">
        <v>1796</v>
      </c>
      <c r="E1756" s="136">
        <v>9.6000000000000002E-2</v>
      </c>
      <c r="F1756" s="137">
        <v>30.88</v>
      </c>
      <c r="G1756" s="137">
        <v>2.96</v>
      </c>
    </row>
    <row r="1757" spans="1:7">
      <c r="A1757" s="134" t="s">
        <v>1801</v>
      </c>
      <c r="B1757" s="135" t="s">
        <v>1848</v>
      </c>
      <c r="C1757" s="134" t="s">
        <v>1761</v>
      </c>
      <c r="D1757" s="134" t="s">
        <v>1796</v>
      </c>
      <c r="E1757" s="136">
        <v>3.0300000000000001E-2</v>
      </c>
      <c r="F1757" s="137">
        <v>25.19</v>
      </c>
      <c r="G1757" s="137">
        <v>0.76</v>
      </c>
    </row>
    <row r="1758" spans="1:7">
      <c r="A1758" s="138"/>
      <c r="B1758" s="138"/>
      <c r="C1758" s="138"/>
      <c r="D1758" s="138"/>
      <c r="E1758" s="176" t="s">
        <v>1803</v>
      </c>
      <c r="F1758" s="176"/>
      <c r="G1758" s="139">
        <v>3.72</v>
      </c>
    </row>
    <row r="1759" spans="1:7">
      <c r="A1759" s="138"/>
      <c r="B1759" s="138"/>
      <c r="C1759" s="138"/>
      <c r="D1759" s="138"/>
      <c r="E1759" s="177" t="s">
        <v>1807</v>
      </c>
      <c r="F1759" s="177"/>
      <c r="G1759" s="140">
        <v>113.56</v>
      </c>
    </row>
    <row r="1760" spans="1:7">
      <c r="A1760" s="138"/>
      <c r="B1760" s="138"/>
      <c r="C1760" s="138"/>
      <c r="D1760" s="138"/>
      <c r="E1760" s="178"/>
      <c r="F1760" s="178"/>
      <c r="G1760" s="178"/>
    </row>
    <row r="1761" spans="1:7">
      <c r="A1761" s="179" t="s">
        <v>2301</v>
      </c>
      <c r="B1761" s="179"/>
      <c r="C1761" s="179"/>
      <c r="D1761" s="179"/>
      <c r="E1761" s="179"/>
      <c r="F1761" s="179"/>
      <c r="G1761" s="179"/>
    </row>
    <row r="1762" spans="1:7" ht="16.5">
      <c r="A1762" s="175" t="s">
        <v>1768</v>
      </c>
      <c r="B1762" s="175"/>
      <c r="C1762" s="133" t="s">
        <v>1769</v>
      </c>
      <c r="D1762" s="133" t="s">
        <v>1770</v>
      </c>
      <c r="E1762" s="133" t="s">
        <v>1771</v>
      </c>
      <c r="F1762" s="133" t="s">
        <v>1772</v>
      </c>
      <c r="G1762" s="133" t="s">
        <v>1773</v>
      </c>
    </row>
    <row r="1763" spans="1:7">
      <c r="A1763" s="134" t="s">
        <v>2252</v>
      </c>
      <c r="B1763" s="135" t="s">
        <v>2253</v>
      </c>
      <c r="C1763" s="134" t="s">
        <v>1761</v>
      </c>
      <c r="D1763" s="134" t="s">
        <v>1779</v>
      </c>
      <c r="E1763" s="136">
        <v>4.2000000000000003E-2</v>
      </c>
      <c r="F1763" s="137">
        <v>4.87</v>
      </c>
      <c r="G1763" s="137">
        <v>0.2</v>
      </c>
    </row>
    <row r="1764" spans="1:7" ht="24.75">
      <c r="A1764" s="134" t="s">
        <v>2302</v>
      </c>
      <c r="B1764" s="135" t="s">
        <v>2303</v>
      </c>
      <c r="C1764" s="134" t="s">
        <v>1761</v>
      </c>
      <c r="D1764" s="134" t="s">
        <v>1779</v>
      </c>
      <c r="E1764" s="136">
        <v>1</v>
      </c>
      <c r="F1764" s="137">
        <v>257.47000000000003</v>
      </c>
      <c r="G1764" s="137">
        <v>257.47000000000003</v>
      </c>
    </row>
    <row r="1765" spans="1:7">
      <c r="A1765" s="138"/>
      <c r="B1765" s="138"/>
      <c r="C1765" s="138"/>
      <c r="D1765" s="138"/>
      <c r="E1765" s="176" t="s">
        <v>1792</v>
      </c>
      <c r="F1765" s="176"/>
      <c r="G1765" s="139">
        <v>257.67</v>
      </c>
    </row>
    <row r="1766" spans="1:7" ht="16.5">
      <c r="A1766" s="175" t="s">
        <v>1793</v>
      </c>
      <c r="B1766" s="175"/>
      <c r="C1766" s="133" t="s">
        <v>1769</v>
      </c>
      <c r="D1766" s="133" t="s">
        <v>1770</v>
      </c>
      <c r="E1766" s="133" t="s">
        <v>1771</v>
      </c>
      <c r="F1766" s="133" t="s">
        <v>1772</v>
      </c>
      <c r="G1766" s="133" t="s">
        <v>1773</v>
      </c>
    </row>
    <row r="1767" spans="1:7" ht="16.5">
      <c r="A1767" s="134" t="s">
        <v>1797</v>
      </c>
      <c r="B1767" s="135" t="s">
        <v>2188</v>
      </c>
      <c r="C1767" s="134" t="s">
        <v>1761</v>
      </c>
      <c r="D1767" s="134" t="s">
        <v>1796</v>
      </c>
      <c r="E1767" s="136">
        <v>0.46300000000000002</v>
      </c>
      <c r="F1767" s="137">
        <v>30.88</v>
      </c>
      <c r="G1767" s="137">
        <v>14.29</v>
      </c>
    </row>
    <row r="1768" spans="1:7">
      <c r="A1768" s="134" t="s">
        <v>1801</v>
      </c>
      <c r="B1768" s="135" t="s">
        <v>1848</v>
      </c>
      <c r="C1768" s="134" t="s">
        <v>1761</v>
      </c>
      <c r="D1768" s="134" t="s">
        <v>1796</v>
      </c>
      <c r="E1768" s="136">
        <v>0.1459</v>
      </c>
      <c r="F1768" s="137">
        <v>25.19</v>
      </c>
      <c r="G1768" s="137">
        <v>3.67</v>
      </c>
    </row>
    <row r="1769" spans="1:7">
      <c r="A1769" s="138"/>
      <c r="B1769" s="138"/>
      <c r="C1769" s="138"/>
      <c r="D1769" s="138"/>
      <c r="E1769" s="176" t="s">
        <v>1803</v>
      </c>
      <c r="F1769" s="176"/>
      <c r="G1769" s="139">
        <v>17.96</v>
      </c>
    </row>
    <row r="1770" spans="1:7">
      <c r="A1770" s="138"/>
      <c r="B1770" s="138"/>
      <c r="C1770" s="138"/>
      <c r="D1770" s="138"/>
      <c r="E1770" s="177" t="s">
        <v>1807</v>
      </c>
      <c r="F1770" s="177"/>
      <c r="G1770" s="140">
        <v>275.63</v>
      </c>
    </row>
    <row r="1771" spans="1:7">
      <c r="A1771" s="138"/>
      <c r="B1771" s="138"/>
      <c r="C1771" s="138"/>
      <c r="D1771" s="138"/>
      <c r="E1771" s="178"/>
      <c r="F1771" s="178"/>
      <c r="G1771" s="178"/>
    </row>
    <row r="1772" spans="1:7">
      <c r="A1772" s="179" t="s">
        <v>2304</v>
      </c>
      <c r="B1772" s="179"/>
      <c r="C1772" s="179"/>
      <c r="D1772" s="179"/>
      <c r="E1772" s="179"/>
      <c r="F1772" s="179"/>
      <c r="G1772" s="179"/>
    </row>
    <row r="1773" spans="1:7" ht="16.5">
      <c r="A1773" s="175" t="s">
        <v>1768</v>
      </c>
      <c r="B1773" s="175"/>
      <c r="C1773" s="133" t="s">
        <v>1769</v>
      </c>
      <c r="D1773" s="133" t="s">
        <v>1770</v>
      </c>
      <c r="E1773" s="133" t="s">
        <v>1771</v>
      </c>
      <c r="F1773" s="133" t="s">
        <v>1772</v>
      </c>
      <c r="G1773" s="133" t="s">
        <v>1773</v>
      </c>
    </row>
    <row r="1774" spans="1:7" ht="16.5">
      <c r="A1774" s="134" t="s">
        <v>2305</v>
      </c>
      <c r="B1774" s="135" t="s">
        <v>2306</v>
      </c>
      <c r="C1774" s="134" t="s">
        <v>1761</v>
      </c>
      <c r="D1774" s="134" t="s">
        <v>1779</v>
      </c>
      <c r="E1774" s="136">
        <v>1</v>
      </c>
      <c r="F1774" s="137">
        <v>70.599999999999994</v>
      </c>
      <c r="G1774" s="137">
        <v>70.599999999999994</v>
      </c>
    </row>
    <row r="1775" spans="1:7">
      <c r="A1775" s="138"/>
      <c r="B1775" s="138"/>
      <c r="C1775" s="138"/>
      <c r="D1775" s="138"/>
      <c r="E1775" s="176" t="s">
        <v>1792</v>
      </c>
      <c r="F1775" s="176"/>
      <c r="G1775" s="139">
        <v>70.599999999999994</v>
      </c>
    </row>
    <row r="1776" spans="1:7" ht="16.5">
      <c r="A1776" s="175" t="s">
        <v>1793</v>
      </c>
      <c r="B1776" s="175"/>
      <c r="C1776" s="133" t="s">
        <v>1769</v>
      </c>
      <c r="D1776" s="133" t="s">
        <v>1770</v>
      </c>
      <c r="E1776" s="133" t="s">
        <v>1771</v>
      </c>
      <c r="F1776" s="133" t="s">
        <v>1772</v>
      </c>
      <c r="G1776" s="133" t="s">
        <v>1773</v>
      </c>
    </row>
    <row r="1777" spans="1:7" ht="16.5">
      <c r="A1777" s="134" t="s">
        <v>1794</v>
      </c>
      <c r="B1777" s="135" t="s">
        <v>2187</v>
      </c>
      <c r="C1777" s="134" t="s">
        <v>1761</v>
      </c>
      <c r="D1777" s="134" t="s">
        <v>1796</v>
      </c>
      <c r="E1777" s="136">
        <v>0.5</v>
      </c>
      <c r="F1777" s="137">
        <v>26.66</v>
      </c>
      <c r="G1777" s="137">
        <v>13.33</v>
      </c>
    </row>
    <row r="1778" spans="1:7" ht="16.5">
      <c r="A1778" s="134" t="s">
        <v>1797</v>
      </c>
      <c r="B1778" s="135" t="s">
        <v>2188</v>
      </c>
      <c r="C1778" s="134" t="s">
        <v>1761</v>
      </c>
      <c r="D1778" s="134" t="s">
        <v>1796</v>
      </c>
      <c r="E1778" s="136">
        <v>0.5</v>
      </c>
      <c r="F1778" s="137">
        <v>30.88</v>
      </c>
      <c r="G1778" s="137">
        <v>15.44</v>
      </c>
    </row>
    <row r="1779" spans="1:7">
      <c r="A1779" s="138"/>
      <c r="B1779" s="138"/>
      <c r="C1779" s="138"/>
      <c r="D1779" s="138"/>
      <c r="E1779" s="176" t="s">
        <v>1803</v>
      </c>
      <c r="F1779" s="176"/>
      <c r="G1779" s="139">
        <v>28.77</v>
      </c>
    </row>
    <row r="1780" spans="1:7">
      <c r="A1780" s="138"/>
      <c r="B1780" s="138"/>
      <c r="C1780" s="138"/>
      <c r="D1780" s="138"/>
      <c r="E1780" s="177" t="s">
        <v>1807</v>
      </c>
      <c r="F1780" s="177"/>
      <c r="G1780" s="140">
        <v>99.37</v>
      </c>
    </row>
    <row r="1781" spans="1:7">
      <c r="A1781" s="138"/>
      <c r="B1781" s="138"/>
      <c r="C1781" s="138"/>
      <c r="D1781" s="138"/>
      <c r="E1781" s="178"/>
      <c r="F1781" s="178"/>
      <c r="G1781" s="178"/>
    </row>
    <row r="1782" spans="1:7">
      <c r="A1782" s="179" t="s">
        <v>2307</v>
      </c>
      <c r="B1782" s="179"/>
      <c r="C1782" s="179"/>
      <c r="D1782" s="179"/>
      <c r="E1782" s="179"/>
      <c r="F1782" s="179"/>
      <c r="G1782" s="179"/>
    </row>
    <row r="1783" spans="1:7" ht="16.5">
      <c r="A1783" s="175" t="s">
        <v>1768</v>
      </c>
      <c r="B1783" s="175"/>
      <c r="C1783" s="133" t="s">
        <v>1769</v>
      </c>
      <c r="D1783" s="133" t="s">
        <v>1770</v>
      </c>
      <c r="E1783" s="133" t="s">
        <v>1771</v>
      </c>
      <c r="F1783" s="133" t="s">
        <v>1772</v>
      </c>
      <c r="G1783" s="133" t="s">
        <v>1773</v>
      </c>
    </row>
    <row r="1784" spans="1:7" ht="16.5">
      <c r="A1784" s="134" t="s">
        <v>2308</v>
      </c>
      <c r="B1784" s="135" t="s">
        <v>2309</v>
      </c>
      <c r="C1784" s="134" t="s">
        <v>1761</v>
      </c>
      <c r="D1784" s="134" t="s">
        <v>1779</v>
      </c>
      <c r="E1784" s="136">
        <v>1</v>
      </c>
      <c r="F1784" s="137">
        <v>25.97</v>
      </c>
      <c r="G1784" s="137">
        <v>25.97</v>
      </c>
    </row>
    <row r="1785" spans="1:7">
      <c r="A1785" s="138"/>
      <c r="B1785" s="138"/>
      <c r="C1785" s="138"/>
      <c r="D1785" s="138"/>
      <c r="E1785" s="176" t="s">
        <v>1792</v>
      </c>
      <c r="F1785" s="176"/>
      <c r="G1785" s="139">
        <v>25.97</v>
      </c>
    </row>
    <row r="1786" spans="1:7" ht="16.5">
      <c r="A1786" s="175" t="s">
        <v>1793</v>
      </c>
      <c r="B1786" s="175"/>
      <c r="C1786" s="133" t="s">
        <v>1769</v>
      </c>
      <c r="D1786" s="133" t="s">
        <v>1770</v>
      </c>
      <c r="E1786" s="133" t="s">
        <v>1771</v>
      </c>
      <c r="F1786" s="133" t="s">
        <v>1772</v>
      </c>
      <c r="G1786" s="133" t="s">
        <v>1773</v>
      </c>
    </row>
    <row r="1787" spans="1:7" ht="16.5">
      <c r="A1787" s="134" t="s">
        <v>1794</v>
      </c>
      <c r="B1787" s="135" t="s">
        <v>2187</v>
      </c>
      <c r="C1787" s="134" t="s">
        <v>1761</v>
      </c>
      <c r="D1787" s="134" t="s">
        <v>1796</v>
      </c>
      <c r="E1787" s="136">
        <v>0.5</v>
      </c>
      <c r="F1787" s="137">
        <v>26.66</v>
      </c>
      <c r="G1787" s="137">
        <v>13.33</v>
      </c>
    </row>
    <row r="1788" spans="1:7" ht="16.5">
      <c r="A1788" s="134" t="s">
        <v>1797</v>
      </c>
      <c r="B1788" s="135" t="s">
        <v>2188</v>
      </c>
      <c r="C1788" s="134" t="s">
        <v>1761</v>
      </c>
      <c r="D1788" s="134" t="s">
        <v>1796</v>
      </c>
      <c r="E1788" s="136">
        <v>0.5</v>
      </c>
      <c r="F1788" s="137">
        <v>30.88</v>
      </c>
      <c r="G1788" s="137">
        <v>15.44</v>
      </c>
    </row>
    <row r="1789" spans="1:7">
      <c r="A1789" s="138"/>
      <c r="B1789" s="138"/>
      <c r="C1789" s="138"/>
      <c r="D1789" s="138"/>
      <c r="E1789" s="176" t="s">
        <v>1803</v>
      </c>
      <c r="F1789" s="176"/>
      <c r="G1789" s="139">
        <v>28.77</v>
      </c>
    </row>
    <row r="1790" spans="1:7">
      <c r="A1790" s="138"/>
      <c r="B1790" s="138"/>
      <c r="C1790" s="138"/>
      <c r="D1790" s="138"/>
      <c r="E1790" s="177" t="s">
        <v>1807</v>
      </c>
      <c r="F1790" s="177"/>
      <c r="G1790" s="140">
        <v>54.74</v>
      </c>
    </row>
    <row r="1791" spans="1:7">
      <c r="A1791" s="138"/>
      <c r="B1791" s="138"/>
      <c r="C1791" s="138"/>
      <c r="D1791" s="138"/>
      <c r="E1791" s="178"/>
      <c r="F1791" s="178"/>
      <c r="G1791" s="178"/>
    </row>
    <row r="1792" spans="1:7">
      <c r="A1792" s="179" t="s">
        <v>2310</v>
      </c>
      <c r="B1792" s="179"/>
      <c r="C1792" s="179"/>
      <c r="D1792" s="179"/>
      <c r="E1792" s="179"/>
      <c r="F1792" s="179"/>
      <c r="G1792" s="179"/>
    </row>
    <row r="1793" spans="1:7" ht="16.5">
      <c r="A1793" s="175" t="s">
        <v>1768</v>
      </c>
      <c r="B1793" s="175"/>
      <c r="C1793" s="133" t="s">
        <v>1769</v>
      </c>
      <c r="D1793" s="133" t="s">
        <v>1770</v>
      </c>
      <c r="E1793" s="133" t="s">
        <v>1771</v>
      </c>
      <c r="F1793" s="133" t="s">
        <v>1772</v>
      </c>
      <c r="G1793" s="133" t="s">
        <v>1773</v>
      </c>
    </row>
    <row r="1794" spans="1:7" ht="16.5">
      <c r="A1794" s="134" t="s">
        <v>2311</v>
      </c>
      <c r="B1794" s="135" t="s">
        <v>2312</v>
      </c>
      <c r="C1794" s="134" t="s">
        <v>1761</v>
      </c>
      <c r="D1794" s="134" t="s">
        <v>1779</v>
      </c>
      <c r="E1794" s="136">
        <v>1</v>
      </c>
      <c r="F1794" s="137">
        <v>190.46</v>
      </c>
      <c r="G1794" s="137">
        <v>190.46</v>
      </c>
    </row>
    <row r="1795" spans="1:7" ht="24.75">
      <c r="A1795" s="134" t="s">
        <v>2266</v>
      </c>
      <c r="B1795" s="135" t="s">
        <v>2267</v>
      </c>
      <c r="C1795" s="134" t="s">
        <v>1761</v>
      </c>
      <c r="D1795" s="134" t="s">
        <v>1779</v>
      </c>
      <c r="E1795" s="136">
        <v>6</v>
      </c>
      <c r="F1795" s="137">
        <v>19.260000000000002</v>
      </c>
      <c r="G1795" s="137">
        <v>115.56</v>
      </c>
    </row>
    <row r="1796" spans="1:7">
      <c r="A1796" s="138"/>
      <c r="B1796" s="138"/>
      <c r="C1796" s="138"/>
      <c r="D1796" s="138"/>
      <c r="E1796" s="176" t="s">
        <v>1792</v>
      </c>
      <c r="F1796" s="176"/>
      <c r="G1796" s="139">
        <v>306.02</v>
      </c>
    </row>
    <row r="1797" spans="1:7" ht="16.5">
      <c r="A1797" s="175" t="s">
        <v>1793</v>
      </c>
      <c r="B1797" s="175"/>
      <c r="C1797" s="133" t="s">
        <v>1769</v>
      </c>
      <c r="D1797" s="133" t="s">
        <v>1770</v>
      </c>
      <c r="E1797" s="133" t="s">
        <v>1771</v>
      </c>
      <c r="F1797" s="133" t="s">
        <v>1772</v>
      </c>
      <c r="G1797" s="133" t="s">
        <v>1773</v>
      </c>
    </row>
    <row r="1798" spans="1:7" ht="16.5">
      <c r="A1798" s="134" t="s">
        <v>1797</v>
      </c>
      <c r="B1798" s="135" t="s">
        <v>2188</v>
      </c>
      <c r="C1798" s="134" t="s">
        <v>1761</v>
      </c>
      <c r="D1798" s="134" t="s">
        <v>1796</v>
      </c>
      <c r="E1798" s="136">
        <v>0.94850000000000001</v>
      </c>
      <c r="F1798" s="137">
        <v>30.88</v>
      </c>
      <c r="G1798" s="137">
        <v>29.28</v>
      </c>
    </row>
    <row r="1799" spans="1:7">
      <c r="A1799" s="134" t="s">
        <v>1801</v>
      </c>
      <c r="B1799" s="135" t="s">
        <v>1848</v>
      </c>
      <c r="C1799" s="134" t="s">
        <v>1761</v>
      </c>
      <c r="D1799" s="134" t="s">
        <v>1796</v>
      </c>
      <c r="E1799" s="136">
        <v>0.29880000000000001</v>
      </c>
      <c r="F1799" s="137">
        <v>25.19</v>
      </c>
      <c r="G1799" s="137">
        <v>7.52</v>
      </c>
    </row>
    <row r="1800" spans="1:7">
      <c r="A1800" s="138"/>
      <c r="B1800" s="138"/>
      <c r="C1800" s="138"/>
      <c r="D1800" s="138"/>
      <c r="E1800" s="176" t="s">
        <v>1803</v>
      </c>
      <c r="F1800" s="176"/>
      <c r="G1800" s="139">
        <v>36.799999999999997</v>
      </c>
    </row>
    <row r="1801" spans="1:7">
      <c r="A1801" s="138"/>
      <c r="B1801" s="138"/>
      <c r="C1801" s="138"/>
      <c r="D1801" s="138"/>
      <c r="E1801" s="177" t="s">
        <v>1807</v>
      </c>
      <c r="F1801" s="177"/>
      <c r="G1801" s="140">
        <v>342.82</v>
      </c>
    </row>
    <row r="1802" spans="1:7">
      <c r="A1802" s="138"/>
      <c r="B1802" s="138"/>
      <c r="C1802" s="138"/>
      <c r="D1802" s="138"/>
      <c r="E1802" s="178"/>
      <c r="F1802" s="178"/>
      <c r="G1802" s="178"/>
    </row>
    <row r="1803" spans="1:7">
      <c r="A1803" s="179" t="s">
        <v>2313</v>
      </c>
      <c r="B1803" s="179"/>
      <c r="C1803" s="179"/>
      <c r="D1803" s="179"/>
      <c r="E1803" s="179"/>
      <c r="F1803" s="179"/>
      <c r="G1803" s="179"/>
    </row>
    <row r="1804" spans="1:7" ht="16.5">
      <c r="A1804" s="175" t="s">
        <v>1768</v>
      </c>
      <c r="B1804" s="175"/>
      <c r="C1804" s="133" t="s">
        <v>1769</v>
      </c>
      <c r="D1804" s="133" t="s">
        <v>1770</v>
      </c>
      <c r="E1804" s="133" t="s">
        <v>1771</v>
      </c>
      <c r="F1804" s="133" t="s">
        <v>1772</v>
      </c>
      <c r="G1804" s="133" t="s">
        <v>1773</v>
      </c>
    </row>
    <row r="1805" spans="1:7" ht="16.5">
      <c r="A1805" s="134" t="s">
        <v>2314</v>
      </c>
      <c r="B1805" s="135" t="s">
        <v>2315</v>
      </c>
      <c r="C1805" s="134" t="s">
        <v>2003</v>
      </c>
      <c r="D1805" s="134" t="s">
        <v>1779</v>
      </c>
      <c r="E1805" s="136">
        <v>1</v>
      </c>
      <c r="F1805" s="137">
        <v>620.15</v>
      </c>
      <c r="G1805" s="137">
        <v>620.15</v>
      </c>
    </row>
    <row r="1806" spans="1:7">
      <c r="A1806" s="138"/>
      <c r="B1806" s="138"/>
      <c r="C1806" s="138"/>
      <c r="D1806" s="138"/>
      <c r="E1806" s="176" t="s">
        <v>1792</v>
      </c>
      <c r="F1806" s="176"/>
      <c r="G1806" s="139">
        <v>620.15</v>
      </c>
    </row>
    <row r="1807" spans="1:7" ht="16.5">
      <c r="A1807" s="175" t="s">
        <v>1793</v>
      </c>
      <c r="B1807" s="175"/>
      <c r="C1807" s="133" t="s">
        <v>1769</v>
      </c>
      <c r="D1807" s="133" t="s">
        <v>1770</v>
      </c>
      <c r="E1807" s="133" t="s">
        <v>1771</v>
      </c>
      <c r="F1807" s="133" t="s">
        <v>1772</v>
      </c>
      <c r="G1807" s="133" t="s">
        <v>1773</v>
      </c>
    </row>
    <row r="1808" spans="1:7" ht="16.5">
      <c r="A1808" s="134" t="s">
        <v>1794</v>
      </c>
      <c r="B1808" s="135" t="s">
        <v>2187</v>
      </c>
      <c r="C1808" s="134" t="s">
        <v>1761</v>
      </c>
      <c r="D1808" s="134" t="s">
        <v>1796</v>
      </c>
      <c r="E1808" s="136">
        <v>0.3</v>
      </c>
      <c r="F1808" s="137">
        <v>26.66</v>
      </c>
      <c r="G1808" s="137">
        <v>7.99</v>
      </c>
    </row>
    <row r="1809" spans="1:7" ht="16.5">
      <c r="A1809" s="134" t="s">
        <v>1797</v>
      </c>
      <c r="B1809" s="135" t="s">
        <v>2188</v>
      </c>
      <c r="C1809" s="134" t="s">
        <v>1761</v>
      </c>
      <c r="D1809" s="134" t="s">
        <v>1796</v>
      </c>
      <c r="E1809" s="136">
        <v>0.5</v>
      </c>
      <c r="F1809" s="137">
        <v>30.88</v>
      </c>
      <c r="G1809" s="137">
        <v>15.44</v>
      </c>
    </row>
    <row r="1810" spans="1:7">
      <c r="A1810" s="138"/>
      <c r="B1810" s="138"/>
      <c r="C1810" s="138"/>
      <c r="D1810" s="138"/>
      <c r="E1810" s="176" t="s">
        <v>1803</v>
      </c>
      <c r="F1810" s="176"/>
      <c r="G1810" s="139">
        <v>23.43</v>
      </c>
    </row>
    <row r="1811" spans="1:7">
      <c r="A1811" s="138"/>
      <c r="B1811" s="138"/>
      <c r="C1811" s="138"/>
      <c r="D1811" s="138"/>
      <c r="E1811" s="177" t="s">
        <v>1807</v>
      </c>
      <c r="F1811" s="177"/>
      <c r="G1811" s="140">
        <v>643.58000000000004</v>
      </c>
    </row>
    <row r="1812" spans="1:7">
      <c r="A1812" s="138"/>
      <c r="B1812" s="138"/>
      <c r="C1812" s="138"/>
      <c r="D1812" s="138"/>
      <c r="E1812" s="178"/>
      <c r="F1812" s="178"/>
      <c r="G1812" s="178"/>
    </row>
    <row r="1813" spans="1:7">
      <c r="A1813" s="179" t="s">
        <v>2316</v>
      </c>
      <c r="B1813" s="179"/>
      <c r="C1813" s="179"/>
      <c r="D1813" s="179"/>
      <c r="E1813" s="179"/>
      <c r="F1813" s="179"/>
      <c r="G1813" s="179"/>
    </row>
    <row r="1814" spans="1:7" ht="16.5">
      <c r="A1814" s="175" t="s">
        <v>1768</v>
      </c>
      <c r="B1814" s="175"/>
      <c r="C1814" s="133" t="s">
        <v>1769</v>
      </c>
      <c r="D1814" s="133" t="s">
        <v>1770</v>
      </c>
      <c r="E1814" s="133" t="s">
        <v>1771</v>
      </c>
      <c r="F1814" s="133" t="s">
        <v>1772</v>
      </c>
      <c r="G1814" s="133" t="s">
        <v>1773</v>
      </c>
    </row>
    <row r="1815" spans="1:7" ht="24.75">
      <c r="A1815" s="134" t="s">
        <v>1925</v>
      </c>
      <c r="B1815" s="135" t="s">
        <v>1926</v>
      </c>
      <c r="C1815" s="134" t="s">
        <v>1761</v>
      </c>
      <c r="D1815" s="134" t="s">
        <v>1779</v>
      </c>
      <c r="E1815" s="136">
        <v>4.8099999999999996</v>
      </c>
      <c r="F1815" s="137">
        <v>0.61</v>
      </c>
      <c r="G1815" s="137">
        <v>2.93</v>
      </c>
    </row>
    <row r="1816" spans="1:7" ht="24.75">
      <c r="A1816" s="134" t="s">
        <v>1927</v>
      </c>
      <c r="B1816" s="135" t="s">
        <v>1928</v>
      </c>
      <c r="C1816" s="134" t="s">
        <v>1761</v>
      </c>
      <c r="D1816" s="134" t="s">
        <v>1787</v>
      </c>
      <c r="E1816" s="136">
        <v>2.56</v>
      </c>
      <c r="F1816" s="137">
        <v>26.02</v>
      </c>
      <c r="G1816" s="137">
        <v>66.61</v>
      </c>
    </row>
    <row r="1817" spans="1:7" ht="24.75">
      <c r="A1817" s="134" t="s">
        <v>1935</v>
      </c>
      <c r="B1817" s="135" t="s">
        <v>1936</v>
      </c>
      <c r="C1817" s="134" t="s">
        <v>1761</v>
      </c>
      <c r="D1817" s="134" t="s">
        <v>1779</v>
      </c>
      <c r="E1817" s="136">
        <v>0.54</v>
      </c>
      <c r="F1817" s="137">
        <v>743.11</v>
      </c>
      <c r="G1817" s="137">
        <v>401.27</v>
      </c>
    </row>
    <row r="1818" spans="1:7">
      <c r="A1818" s="138"/>
      <c r="B1818" s="138"/>
      <c r="C1818" s="138"/>
      <c r="D1818" s="138"/>
      <c r="E1818" s="176" t="s">
        <v>1792</v>
      </c>
      <c r="F1818" s="176"/>
      <c r="G1818" s="139">
        <v>470.81</v>
      </c>
    </row>
    <row r="1819" spans="1:7" ht="16.5">
      <c r="A1819" s="175" t="s">
        <v>1793</v>
      </c>
      <c r="B1819" s="175"/>
      <c r="C1819" s="133" t="s">
        <v>1769</v>
      </c>
      <c r="D1819" s="133" t="s">
        <v>1770</v>
      </c>
      <c r="E1819" s="133" t="s">
        <v>1771</v>
      </c>
      <c r="F1819" s="133" t="s">
        <v>1772</v>
      </c>
      <c r="G1819" s="133" t="s">
        <v>1773</v>
      </c>
    </row>
    <row r="1820" spans="1:7">
      <c r="A1820" s="134" t="s">
        <v>1799</v>
      </c>
      <c r="B1820" s="135" t="s">
        <v>1867</v>
      </c>
      <c r="C1820" s="134" t="s">
        <v>1761</v>
      </c>
      <c r="D1820" s="134" t="s">
        <v>1796</v>
      </c>
      <c r="E1820" s="136">
        <v>0.23</v>
      </c>
      <c r="F1820" s="137">
        <v>32.549999999999997</v>
      </c>
      <c r="G1820" s="137">
        <v>7.48</v>
      </c>
    </row>
    <row r="1821" spans="1:7">
      <c r="A1821" s="134" t="s">
        <v>1801</v>
      </c>
      <c r="B1821" s="135" t="s">
        <v>1848</v>
      </c>
      <c r="C1821" s="134" t="s">
        <v>1761</v>
      </c>
      <c r="D1821" s="134" t="s">
        <v>1796</v>
      </c>
      <c r="E1821" s="136">
        <v>0.15</v>
      </c>
      <c r="F1821" s="137">
        <v>25.19</v>
      </c>
      <c r="G1821" s="137">
        <v>3.77</v>
      </c>
    </row>
    <row r="1822" spans="1:7">
      <c r="A1822" s="138"/>
      <c r="B1822" s="138"/>
      <c r="C1822" s="138"/>
      <c r="D1822" s="138"/>
      <c r="E1822" s="176" t="s">
        <v>1803</v>
      </c>
      <c r="F1822" s="176"/>
      <c r="G1822" s="139">
        <v>11.25</v>
      </c>
    </row>
    <row r="1823" spans="1:7">
      <c r="A1823" s="138"/>
      <c r="B1823" s="138"/>
      <c r="C1823" s="138"/>
      <c r="D1823" s="138"/>
      <c r="E1823" s="177" t="s">
        <v>1807</v>
      </c>
      <c r="F1823" s="177"/>
      <c r="G1823" s="140">
        <v>482.06</v>
      </c>
    </row>
    <row r="1824" spans="1:7">
      <c r="A1824" s="138"/>
      <c r="B1824" s="138"/>
      <c r="C1824" s="138"/>
      <c r="D1824" s="138"/>
      <c r="E1824" s="178"/>
      <c r="F1824" s="178"/>
      <c r="G1824" s="178"/>
    </row>
    <row r="1825" spans="1:7">
      <c r="A1825" s="179" t="s">
        <v>2317</v>
      </c>
      <c r="B1825" s="179"/>
      <c r="C1825" s="179"/>
      <c r="D1825" s="179"/>
      <c r="E1825" s="179"/>
      <c r="F1825" s="179"/>
      <c r="G1825" s="179"/>
    </row>
    <row r="1826" spans="1:7" ht="16.5">
      <c r="A1826" s="175" t="s">
        <v>1768</v>
      </c>
      <c r="B1826" s="175"/>
      <c r="C1826" s="133" t="s">
        <v>1769</v>
      </c>
      <c r="D1826" s="133" t="s">
        <v>1770</v>
      </c>
      <c r="E1826" s="133" t="s">
        <v>1771</v>
      </c>
      <c r="F1826" s="133" t="s">
        <v>1772</v>
      </c>
      <c r="G1826" s="133" t="s">
        <v>1773</v>
      </c>
    </row>
    <row r="1827" spans="1:7" ht="16.5">
      <c r="A1827" s="134" t="s">
        <v>2318</v>
      </c>
      <c r="B1827" s="135" t="s">
        <v>2319</v>
      </c>
      <c r="C1827" s="134" t="s">
        <v>1761</v>
      </c>
      <c r="D1827" s="134" t="s">
        <v>1779</v>
      </c>
      <c r="E1827" s="136">
        <v>1</v>
      </c>
      <c r="F1827" s="137">
        <v>7.8</v>
      </c>
      <c r="G1827" s="137">
        <v>7.8</v>
      </c>
    </row>
    <row r="1828" spans="1:7">
      <c r="A1828" s="134" t="s">
        <v>2247</v>
      </c>
      <c r="B1828" s="135" t="s">
        <v>2248</v>
      </c>
      <c r="C1828" s="134" t="s">
        <v>1761</v>
      </c>
      <c r="D1828" s="134" t="s">
        <v>1779</v>
      </c>
      <c r="E1828" s="136">
        <v>0.02</v>
      </c>
      <c r="F1828" s="137">
        <v>17.96</v>
      </c>
      <c r="G1828" s="137">
        <v>0.35</v>
      </c>
    </row>
    <row r="1829" spans="1:7">
      <c r="A1829" s="138"/>
      <c r="B1829" s="138"/>
      <c r="C1829" s="138"/>
      <c r="D1829" s="138"/>
      <c r="E1829" s="176" t="s">
        <v>1792</v>
      </c>
      <c r="F1829" s="176"/>
      <c r="G1829" s="139">
        <v>8.15</v>
      </c>
    </row>
    <row r="1830" spans="1:7" ht="16.5">
      <c r="A1830" s="175" t="s">
        <v>1793</v>
      </c>
      <c r="B1830" s="175"/>
      <c r="C1830" s="133" t="s">
        <v>1769</v>
      </c>
      <c r="D1830" s="133" t="s">
        <v>1770</v>
      </c>
      <c r="E1830" s="133" t="s">
        <v>1771</v>
      </c>
      <c r="F1830" s="133" t="s">
        <v>1772</v>
      </c>
      <c r="G1830" s="133" t="s">
        <v>1773</v>
      </c>
    </row>
    <row r="1831" spans="1:7" ht="16.5">
      <c r="A1831" s="134" t="s">
        <v>1794</v>
      </c>
      <c r="B1831" s="135" t="s">
        <v>2187</v>
      </c>
      <c r="C1831" s="134" t="s">
        <v>1761</v>
      </c>
      <c r="D1831" s="134" t="s">
        <v>1796</v>
      </c>
      <c r="E1831" s="136">
        <v>0.15</v>
      </c>
      <c r="F1831" s="137">
        <v>26.66</v>
      </c>
      <c r="G1831" s="137">
        <v>3.99</v>
      </c>
    </row>
    <row r="1832" spans="1:7" ht="16.5">
      <c r="A1832" s="134" t="s">
        <v>1797</v>
      </c>
      <c r="B1832" s="135" t="s">
        <v>2188</v>
      </c>
      <c r="C1832" s="134" t="s">
        <v>1761</v>
      </c>
      <c r="D1832" s="134" t="s">
        <v>1796</v>
      </c>
      <c r="E1832" s="136">
        <v>0.15</v>
      </c>
      <c r="F1832" s="137">
        <v>30.88</v>
      </c>
      <c r="G1832" s="137">
        <v>4.63</v>
      </c>
    </row>
    <row r="1833" spans="1:7">
      <c r="A1833" s="138"/>
      <c r="B1833" s="138"/>
      <c r="C1833" s="138"/>
      <c r="D1833" s="138"/>
      <c r="E1833" s="176" t="s">
        <v>1803</v>
      </c>
      <c r="F1833" s="176"/>
      <c r="G1833" s="139">
        <v>8.6199999999999992</v>
      </c>
    </row>
    <row r="1834" spans="1:7">
      <c r="A1834" s="138"/>
      <c r="B1834" s="138"/>
      <c r="C1834" s="138"/>
      <c r="D1834" s="138"/>
      <c r="E1834" s="177" t="s">
        <v>1807</v>
      </c>
      <c r="F1834" s="177"/>
      <c r="G1834" s="140">
        <v>16.77</v>
      </c>
    </row>
    <row r="1835" spans="1:7">
      <c r="A1835" s="138"/>
      <c r="B1835" s="138"/>
      <c r="C1835" s="138"/>
      <c r="D1835" s="138"/>
      <c r="E1835" s="178"/>
      <c r="F1835" s="178"/>
      <c r="G1835" s="178"/>
    </row>
    <row r="1836" spans="1:7">
      <c r="A1836" s="179" t="s">
        <v>2320</v>
      </c>
      <c r="B1836" s="179"/>
      <c r="C1836" s="179"/>
      <c r="D1836" s="179"/>
      <c r="E1836" s="179"/>
      <c r="F1836" s="179"/>
      <c r="G1836" s="179"/>
    </row>
    <row r="1837" spans="1:7" ht="16.5">
      <c r="A1837" s="175" t="s">
        <v>1821</v>
      </c>
      <c r="B1837" s="175"/>
      <c r="C1837" s="133" t="s">
        <v>1769</v>
      </c>
      <c r="D1837" s="133" t="s">
        <v>1770</v>
      </c>
      <c r="E1837" s="133" t="s">
        <v>1771</v>
      </c>
      <c r="F1837" s="133" t="s">
        <v>1772</v>
      </c>
      <c r="G1837" s="133" t="s">
        <v>1773</v>
      </c>
    </row>
    <row r="1838" spans="1:7" ht="33">
      <c r="A1838" s="134" t="s">
        <v>2321</v>
      </c>
      <c r="B1838" s="135" t="s">
        <v>2322</v>
      </c>
      <c r="C1838" s="134" t="s">
        <v>1761</v>
      </c>
      <c r="D1838" s="134" t="s">
        <v>1779</v>
      </c>
      <c r="E1838" s="136">
        <v>1</v>
      </c>
      <c r="F1838" s="137">
        <v>3747.59</v>
      </c>
      <c r="G1838" s="137">
        <v>3747.59</v>
      </c>
    </row>
    <row r="1839" spans="1:7">
      <c r="A1839" s="138"/>
      <c r="B1839" s="138"/>
      <c r="C1839" s="138"/>
      <c r="D1839" s="138"/>
      <c r="E1839" s="176" t="s">
        <v>1824</v>
      </c>
      <c r="F1839" s="176"/>
      <c r="G1839" s="139">
        <v>3747.59</v>
      </c>
    </row>
    <row r="1840" spans="1:7" ht="16.5">
      <c r="A1840" s="175" t="s">
        <v>1768</v>
      </c>
      <c r="B1840" s="175"/>
      <c r="C1840" s="133" t="s">
        <v>1769</v>
      </c>
      <c r="D1840" s="133" t="s">
        <v>1770</v>
      </c>
      <c r="E1840" s="133" t="s">
        <v>1771</v>
      </c>
      <c r="F1840" s="133" t="s">
        <v>1772</v>
      </c>
      <c r="G1840" s="133" t="s">
        <v>1773</v>
      </c>
    </row>
    <row r="1841" spans="1:7" ht="24.75">
      <c r="A1841" s="134" t="s">
        <v>2323</v>
      </c>
      <c r="B1841" s="135" t="s">
        <v>2324</v>
      </c>
      <c r="C1841" s="134" t="s">
        <v>1761</v>
      </c>
      <c r="D1841" s="134" t="s">
        <v>1779</v>
      </c>
      <c r="E1841" s="136">
        <v>4</v>
      </c>
      <c r="F1841" s="137">
        <v>1.43</v>
      </c>
      <c r="G1841" s="137">
        <v>5.72</v>
      </c>
    </row>
    <row r="1842" spans="1:7">
      <c r="A1842" s="134" t="s">
        <v>2325</v>
      </c>
      <c r="B1842" s="135" t="s">
        <v>2326</v>
      </c>
      <c r="C1842" s="134" t="s">
        <v>1761</v>
      </c>
      <c r="D1842" s="134" t="s">
        <v>1779</v>
      </c>
      <c r="E1842" s="136">
        <v>4</v>
      </c>
      <c r="F1842" s="137">
        <v>0.35</v>
      </c>
      <c r="G1842" s="137">
        <v>1.4</v>
      </c>
    </row>
    <row r="1843" spans="1:7">
      <c r="A1843" s="134" t="s">
        <v>2327</v>
      </c>
      <c r="B1843" s="135" t="s">
        <v>2328</v>
      </c>
      <c r="C1843" s="134" t="s">
        <v>1761</v>
      </c>
      <c r="D1843" s="134" t="s">
        <v>1787</v>
      </c>
      <c r="E1843" s="136">
        <v>0.2</v>
      </c>
      <c r="F1843" s="137">
        <v>2.41</v>
      </c>
      <c r="G1843" s="137">
        <v>0.48</v>
      </c>
    </row>
    <row r="1844" spans="1:7">
      <c r="A1844" s="138"/>
      <c r="B1844" s="138"/>
      <c r="C1844" s="138"/>
      <c r="D1844" s="138"/>
      <c r="E1844" s="176" t="s">
        <v>1792</v>
      </c>
      <c r="F1844" s="176"/>
      <c r="G1844" s="139">
        <v>7.6</v>
      </c>
    </row>
    <row r="1845" spans="1:7" ht="16.5">
      <c r="A1845" s="175" t="s">
        <v>1793</v>
      </c>
      <c r="B1845" s="175"/>
      <c r="C1845" s="133" t="s">
        <v>1769</v>
      </c>
      <c r="D1845" s="133" t="s">
        <v>1770</v>
      </c>
      <c r="E1845" s="133" t="s">
        <v>1771</v>
      </c>
      <c r="F1845" s="133" t="s">
        <v>1772</v>
      </c>
      <c r="G1845" s="133" t="s">
        <v>1773</v>
      </c>
    </row>
    <row r="1846" spans="1:7" ht="16.5">
      <c r="A1846" s="134" t="s">
        <v>2292</v>
      </c>
      <c r="B1846" s="135" t="s">
        <v>2293</v>
      </c>
      <c r="C1846" s="134" t="s">
        <v>1761</v>
      </c>
      <c r="D1846" s="134" t="s">
        <v>1796</v>
      </c>
      <c r="E1846" s="136">
        <v>0.63300000000000001</v>
      </c>
      <c r="F1846" s="137">
        <v>27.67</v>
      </c>
      <c r="G1846" s="137">
        <v>17.510000000000002</v>
      </c>
    </row>
    <row r="1847" spans="1:7" ht="16.5">
      <c r="A1847" s="134" t="s">
        <v>1794</v>
      </c>
      <c r="B1847" s="135" t="s">
        <v>2187</v>
      </c>
      <c r="C1847" s="134" t="s">
        <v>1761</v>
      </c>
      <c r="D1847" s="134" t="s">
        <v>1796</v>
      </c>
      <c r="E1847" s="136">
        <v>2.2774000000000001</v>
      </c>
      <c r="F1847" s="137">
        <v>26.66</v>
      </c>
      <c r="G1847" s="137">
        <v>60.71</v>
      </c>
    </row>
    <row r="1848" spans="1:7">
      <c r="A1848" s="134" t="s">
        <v>2199</v>
      </c>
      <c r="B1848" s="135" t="s">
        <v>2200</v>
      </c>
      <c r="C1848" s="134" t="s">
        <v>1761</v>
      </c>
      <c r="D1848" s="134" t="s">
        <v>1796</v>
      </c>
      <c r="E1848" s="136">
        <v>0.63300000000000001</v>
      </c>
      <c r="F1848" s="137">
        <v>39.01</v>
      </c>
      <c r="G1848" s="137">
        <v>24.69</v>
      </c>
    </row>
    <row r="1849" spans="1:7" ht="16.5">
      <c r="A1849" s="134" t="s">
        <v>1797</v>
      </c>
      <c r="B1849" s="135" t="s">
        <v>2188</v>
      </c>
      <c r="C1849" s="134" t="s">
        <v>1761</v>
      </c>
      <c r="D1849" s="134" t="s">
        <v>1796</v>
      </c>
      <c r="E1849" s="136">
        <v>2.2774000000000001</v>
      </c>
      <c r="F1849" s="137">
        <v>30.88</v>
      </c>
      <c r="G1849" s="137">
        <v>70.319999999999993</v>
      </c>
    </row>
    <row r="1850" spans="1:7">
      <c r="A1850" s="138"/>
      <c r="B1850" s="138"/>
      <c r="C1850" s="138"/>
      <c r="D1850" s="138"/>
      <c r="E1850" s="176" t="s">
        <v>1803</v>
      </c>
      <c r="F1850" s="176"/>
      <c r="G1850" s="139">
        <v>173.23</v>
      </c>
    </row>
    <row r="1851" spans="1:7">
      <c r="A1851" s="138"/>
      <c r="B1851" s="138"/>
      <c r="C1851" s="138"/>
      <c r="D1851" s="138"/>
      <c r="E1851" s="177" t="s">
        <v>1807</v>
      </c>
      <c r="F1851" s="177"/>
      <c r="G1851" s="140">
        <v>3928.42</v>
      </c>
    </row>
    <row r="1852" spans="1:7">
      <c r="A1852" s="138"/>
      <c r="B1852" s="138"/>
      <c r="C1852" s="138"/>
      <c r="D1852" s="138"/>
      <c r="E1852" s="178"/>
      <c r="F1852" s="178"/>
      <c r="G1852" s="178"/>
    </row>
    <row r="1853" spans="1:7">
      <c r="A1853" s="179" t="s">
        <v>2329</v>
      </c>
      <c r="B1853" s="179"/>
      <c r="C1853" s="179"/>
      <c r="D1853" s="179"/>
      <c r="E1853" s="179"/>
      <c r="F1853" s="179"/>
      <c r="G1853" s="179"/>
    </row>
    <row r="1854" spans="1:7" ht="16.5">
      <c r="A1854" s="175" t="s">
        <v>1768</v>
      </c>
      <c r="B1854" s="175"/>
      <c r="C1854" s="133" t="s">
        <v>1769</v>
      </c>
      <c r="D1854" s="133" t="s">
        <v>1770</v>
      </c>
      <c r="E1854" s="133" t="s">
        <v>1771</v>
      </c>
      <c r="F1854" s="133" t="s">
        <v>1772</v>
      </c>
      <c r="G1854" s="133" t="s">
        <v>1773</v>
      </c>
    </row>
    <row r="1855" spans="1:7" ht="16.5">
      <c r="A1855" s="134" t="s">
        <v>2330</v>
      </c>
      <c r="B1855" s="135" t="s">
        <v>2331</v>
      </c>
      <c r="C1855" s="134" t="s">
        <v>2003</v>
      </c>
      <c r="D1855" s="134" t="s">
        <v>1779</v>
      </c>
      <c r="E1855" s="136">
        <v>1</v>
      </c>
      <c r="F1855" s="137">
        <v>2562.54</v>
      </c>
      <c r="G1855" s="137">
        <v>2562.54</v>
      </c>
    </row>
    <row r="1856" spans="1:7" ht="16.5">
      <c r="A1856" s="134" t="s">
        <v>2332</v>
      </c>
      <c r="B1856" s="135" t="s">
        <v>2333</v>
      </c>
      <c r="C1856" s="134" t="s">
        <v>2003</v>
      </c>
      <c r="D1856" s="134" t="s">
        <v>1779</v>
      </c>
      <c r="E1856" s="136">
        <v>1</v>
      </c>
      <c r="F1856" s="137">
        <v>1152.31</v>
      </c>
      <c r="G1856" s="137">
        <v>1152.31</v>
      </c>
    </row>
    <row r="1857" spans="1:7">
      <c r="A1857" s="138"/>
      <c r="B1857" s="138"/>
      <c r="C1857" s="138"/>
      <c r="D1857" s="138"/>
      <c r="E1857" s="176" t="s">
        <v>1792</v>
      </c>
      <c r="F1857" s="176"/>
      <c r="G1857" s="139">
        <v>3714.85</v>
      </c>
    </row>
    <row r="1858" spans="1:7" ht="16.5">
      <c r="A1858" s="175" t="s">
        <v>1793</v>
      </c>
      <c r="B1858" s="175"/>
      <c r="C1858" s="133" t="s">
        <v>1769</v>
      </c>
      <c r="D1858" s="133" t="s">
        <v>1770</v>
      </c>
      <c r="E1858" s="133" t="s">
        <v>1771</v>
      </c>
      <c r="F1858" s="133" t="s">
        <v>1772</v>
      </c>
      <c r="G1858" s="133" t="s">
        <v>1773</v>
      </c>
    </row>
    <row r="1859" spans="1:7">
      <c r="A1859" s="134" t="s">
        <v>2199</v>
      </c>
      <c r="B1859" s="135" t="s">
        <v>2200</v>
      </c>
      <c r="C1859" s="134" t="s">
        <v>1761</v>
      </c>
      <c r="D1859" s="134" t="s">
        <v>1796</v>
      </c>
      <c r="E1859" s="136">
        <v>3.5</v>
      </c>
      <c r="F1859" s="137">
        <v>39.01</v>
      </c>
      <c r="G1859" s="137">
        <v>136.53</v>
      </c>
    </row>
    <row r="1860" spans="1:7">
      <c r="A1860" s="134" t="s">
        <v>2334</v>
      </c>
      <c r="B1860" s="135" t="s">
        <v>2335</v>
      </c>
      <c r="C1860" s="134" t="s">
        <v>1761</v>
      </c>
      <c r="D1860" s="134" t="s">
        <v>1796</v>
      </c>
      <c r="E1860" s="136">
        <v>3.5</v>
      </c>
      <c r="F1860" s="137">
        <v>43.14</v>
      </c>
      <c r="G1860" s="137">
        <v>150.99</v>
      </c>
    </row>
    <row r="1861" spans="1:7">
      <c r="A1861" s="134" t="s">
        <v>1801</v>
      </c>
      <c r="B1861" s="135" t="s">
        <v>1848</v>
      </c>
      <c r="C1861" s="134" t="s">
        <v>1761</v>
      </c>
      <c r="D1861" s="134" t="s">
        <v>1796</v>
      </c>
      <c r="E1861" s="136">
        <v>3.5</v>
      </c>
      <c r="F1861" s="137">
        <v>25.19</v>
      </c>
      <c r="G1861" s="137">
        <v>88.16</v>
      </c>
    </row>
    <row r="1862" spans="1:7">
      <c r="A1862" s="138"/>
      <c r="B1862" s="138"/>
      <c r="C1862" s="138"/>
      <c r="D1862" s="138"/>
      <c r="E1862" s="176" t="s">
        <v>1803</v>
      </c>
      <c r="F1862" s="176"/>
      <c r="G1862" s="139">
        <v>375.68</v>
      </c>
    </row>
    <row r="1863" spans="1:7">
      <c r="A1863" s="138"/>
      <c r="B1863" s="138"/>
      <c r="C1863" s="138"/>
      <c r="D1863" s="138"/>
      <c r="E1863" s="177" t="s">
        <v>1807</v>
      </c>
      <c r="F1863" s="177"/>
      <c r="G1863" s="140">
        <v>4090.53</v>
      </c>
    </row>
    <row r="1864" spans="1:7">
      <c r="A1864" s="138"/>
      <c r="B1864" s="138"/>
      <c r="C1864" s="138"/>
      <c r="D1864" s="138"/>
      <c r="E1864" s="178"/>
      <c r="F1864" s="178"/>
      <c r="G1864" s="178"/>
    </row>
    <row r="1865" spans="1:7">
      <c r="A1865" s="179" t="s">
        <v>2336</v>
      </c>
      <c r="B1865" s="179"/>
      <c r="C1865" s="179"/>
      <c r="D1865" s="179"/>
      <c r="E1865" s="179"/>
      <c r="F1865" s="179"/>
      <c r="G1865" s="179"/>
    </row>
    <row r="1866" spans="1:7" ht="16.5">
      <c r="A1866" s="175" t="s">
        <v>1768</v>
      </c>
      <c r="B1866" s="175"/>
      <c r="C1866" s="133" t="s">
        <v>1769</v>
      </c>
      <c r="D1866" s="133" t="s">
        <v>1770</v>
      </c>
      <c r="E1866" s="133" t="s">
        <v>1771</v>
      </c>
      <c r="F1866" s="133" t="s">
        <v>1772</v>
      </c>
      <c r="G1866" s="133" t="s">
        <v>1773</v>
      </c>
    </row>
    <row r="1867" spans="1:7" ht="24.75">
      <c r="A1867" s="134" t="s">
        <v>2337</v>
      </c>
      <c r="B1867" s="135" t="s">
        <v>2338</v>
      </c>
      <c r="C1867" s="134" t="s">
        <v>1761</v>
      </c>
      <c r="D1867" s="134" t="s">
        <v>1787</v>
      </c>
      <c r="E1867" s="136">
        <v>1.05</v>
      </c>
      <c r="F1867" s="137">
        <v>7.85</v>
      </c>
      <c r="G1867" s="137">
        <v>8.24</v>
      </c>
    </row>
    <row r="1868" spans="1:7">
      <c r="A1868" s="138"/>
      <c r="B1868" s="138"/>
      <c r="C1868" s="138"/>
      <c r="D1868" s="138"/>
      <c r="E1868" s="176" t="s">
        <v>1792</v>
      </c>
      <c r="F1868" s="176"/>
      <c r="G1868" s="139">
        <v>8.24</v>
      </c>
    </row>
    <row r="1869" spans="1:7" ht="16.5">
      <c r="A1869" s="175" t="s">
        <v>1793</v>
      </c>
      <c r="B1869" s="175"/>
      <c r="C1869" s="133" t="s">
        <v>1769</v>
      </c>
      <c r="D1869" s="133" t="s">
        <v>1770</v>
      </c>
      <c r="E1869" s="133" t="s">
        <v>1771</v>
      </c>
      <c r="F1869" s="133" t="s">
        <v>1772</v>
      </c>
      <c r="G1869" s="133" t="s">
        <v>1773</v>
      </c>
    </row>
    <row r="1870" spans="1:7" ht="16.5">
      <c r="A1870" s="134" t="s">
        <v>2292</v>
      </c>
      <c r="B1870" s="135" t="s">
        <v>2293</v>
      </c>
      <c r="C1870" s="134" t="s">
        <v>1761</v>
      </c>
      <c r="D1870" s="134" t="s">
        <v>1796</v>
      </c>
      <c r="E1870" s="136">
        <v>0.15720000000000001</v>
      </c>
      <c r="F1870" s="137">
        <v>27.67</v>
      </c>
      <c r="G1870" s="137">
        <v>4.34</v>
      </c>
    </row>
    <row r="1871" spans="1:7">
      <c r="A1871" s="134" t="s">
        <v>2199</v>
      </c>
      <c r="B1871" s="135" t="s">
        <v>2200</v>
      </c>
      <c r="C1871" s="134" t="s">
        <v>1761</v>
      </c>
      <c r="D1871" s="134" t="s">
        <v>1796</v>
      </c>
      <c r="E1871" s="136">
        <v>0.15720000000000001</v>
      </c>
      <c r="F1871" s="137">
        <v>39.01</v>
      </c>
      <c r="G1871" s="137">
        <v>6.13</v>
      </c>
    </row>
    <row r="1872" spans="1:7">
      <c r="A1872" s="138"/>
      <c r="B1872" s="138"/>
      <c r="C1872" s="138"/>
      <c r="D1872" s="138"/>
      <c r="E1872" s="176" t="s">
        <v>1803</v>
      </c>
      <c r="F1872" s="176"/>
      <c r="G1872" s="139">
        <v>10.47</v>
      </c>
    </row>
    <row r="1873" spans="1:7" ht="16.5">
      <c r="A1873" s="175" t="s">
        <v>14</v>
      </c>
      <c r="B1873" s="175"/>
      <c r="C1873" s="133" t="s">
        <v>1769</v>
      </c>
      <c r="D1873" s="133" t="s">
        <v>1770</v>
      </c>
      <c r="E1873" s="133" t="s">
        <v>1771</v>
      </c>
      <c r="F1873" s="133" t="s">
        <v>1772</v>
      </c>
      <c r="G1873" s="133" t="s">
        <v>1773</v>
      </c>
    </row>
    <row r="1874" spans="1:7" ht="41.25">
      <c r="A1874" s="134" t="s">
        <v>2339</v>
      </c>
      <c r="B1874" s="135" t="s">
        <v>2340</v>
      </c>
      <c r="C1874" s="134" t="s">
        <v>1761</v>
      </c>
      <c r="D1874" s="134" t="s">
        <v>1787</v>
      </c>
      <c r="E1874" s="136">
        <v>1</v>
      </c>
      <c r="F1874" s="137">
        <v>11.3</v>
      </c>
      <c r="G1874" s="137">
        <v>11.3</v>
      </c>
    </row>
    <row r="1875" spans="1:7">
      <c r="A1875" s="138"/>
      <c r="B1875" s="138"/>
      <c r="C1875" s="138"/>
      <c r="D1875" s="138"/>
      <c r="E1875" s="176" t="s">
        <v>1806</v>
      </c>
      <c r="F1875" s="176"/>
      <c r="G1875" s="139">
        <v>11.3</v>
      </c>
    </row>
    <row r="1876" spans="1:7">
      <c r="A1876" s="138"/>
      <c r="B1876" s="138"/>
      <c r="C1876" s="138"/>
      <c r="D1876" s="138"/>
      <c r="E1876" s="177" t="s">
        <v>1807</v>
      </c>
      <c r="F1876" s="177"/>
      <c r="G1876" s="140">
        <v>30.01</v>
      </c>
    </row>
    <row r="1877" spans="1:7">
      <c r="A1877" s="138"/>
      <c r="B1877" s="138"/>
      <c r="C1877" s="138"/>
      <c r="D1877" s="138"/>
      <c r="E1877" s="178"/>
      <c r="F1877" s="178"/>
      <c r="G1877" s="178"/>
    </row>
    <row r="1878" spans="1:7">
      <c r="A1878" s="179" t="s">
        <v>2341</v>
      </c>
      <c r="B1878" s="179"/>
      <c r="C1878" s="179"/>
      <c r="D1878" s="179"/>
      <c r="E1878" s="179"/>
      <c r="F1878" s="179"/>
      <c r="G1878" s="179"/>
    </row>
    <row r="1879" spans="1:7" ht="16.5">
      <c r="A1879" s="175" t="s">
        <v>1768</v>
      </c>
      <c r="B1879" s="175"/>
      <c r="C1879" s="133" t="s">
        <v>1769</v>
      </c>
      <c r="D1879" s="133" t="s">
        <v>1770</v>
      </c>
      <c r="E1879" s="133" t="s">
        <v>1771</v>
      </c>
      <c r="F1879" s="133" t="s">
        <v>1772</v>
      </c>
      <c r="G1879" s="133" t="s">
        <v>1773</v>
      </c>
    </row>
    <row r="1880" spans="1:7">
      <c r="A1880" s="134" t="s">
        <v>2342</v>
      </c>
      <c r="B1880" s="135" t="s">
        <v>2343</v>
      </c>
      <c r="C1880" s="134" t="s">
        <v>1761</v>
      </c>
      <c r="D1880" s="134" t="s">
        <v>1784</v>
      </c>
      <c r="E1880" s="136">
        <v>0.02</v>
      </c>
      <c r="F1880" s="137">
        <v>55.79</v>
      </c>
      <c r="G1880" s="137">
        <v>1.1100000000000001</v>
      </c>
    </row>
    <row r="1881" spans="1:7" ht="33">
      <c r="A1881" s="134" t="s">
        <v>2344</v>
      </c>
      <c r="B1881" s="135" t="s">
        <v>2345</v>
      </c>
      <c r="C1881" s="134" t="s">
        <v>1761</v>
      </c>
      <c r="D1881" s="134" t="s">
        <v>1779</v>
      </c>
      <c r="E1881" s="136">
        <v>1</v>
      </c>
      <c r="F1881" s="137">
        <v>33.56</v>
      </c>
      <c r="G1881" s="137">
        <v>33.56</v>
      </c>
    </row>
    <row r="1882" spans="1:7">
      <c r="A1882" s="138"/>
      <c r="B1882" s="138"/>
      <c r="C1882" s="138"/>
      <c r="D1882" s="138"/>
      <c r="E1882" s="176" t="s">
        <v>1792</v>
      </c>
      <c r="F1882" s="176"/>
      <c r="G1882" s="139">
        <v>34.67</v>
      </c>
    </row>
    <row r="1883" spans="1:7" ht="16.5">
      <c r="A1883" s="175" t="s">
        <v>1793</v>
      </c>
      <c r="B1883" s="175"/>
      <c r="C1883" s="133" t="s">
        <v>1769</v>
      </c>
      <c r="D1883" s="133" t="s">
        <v>1770</v>
      </c>
      <c r="E1883" s="133" t="s">
        <v>1771</v>
      </c>
      <c r="F1883" s="133" t="s">
        <v>1772</v>
      </c>
      <c r="G1883" s="133" t="s">
        <v>1773</v>
      </c>
    </row>
    <row r="1884" spans="1:7" ht="16.5">
      <c r="A1884" s="134" t="s">
        <v>1877</v>
      </c>
      <c r="B1884" s="135" t="s">
        <v>1878</v>
      </c>
      <c r="C1884" s="134" t="s">
        <v>1761</v>
      </c>
      <c r="D1884" s="134" t="s">
        <v>1796</v>
      </c>
      <c r="E1884" s="136">
        <v>0.3</v>
      </c>
      <c r="F1884" s="137">
        <v>27.04</v>
      </c>
      <c r="G1884" s="137">
        <v>8.11</v>
      </c>
    </row>
    <row r="1885" spans="1:7">
      <c r="A1885" s="138"/>
      <c r="B1885" s="138"/>
      <c r="C1885" s="138"/>
      <c r="D1885" s="138"/>
      <c r="E1885" s="176" t="s">
        <v>1803</v>
      </c>
      <c r="F1885" s="176"/>
      <c r="G1885" s="139">
        <v>8.11</v>
      </c>
    </row>
    <row r="1886" spans="1:7">
      <c r="A1886" s="138"/>
      <c r="B1886" s="138"/>
      <c r="C1886" s="138"/>
      <c r="D1886" s="138"/>
      <c r="E1886" s="177" t="s">
        <v>1807</v>
      </c>
      <c r="F1886" s="177"/>
      <c r="G1886" s="140">
        <v>42.78</v>
      </c>
    </row>
    <row r="1887" spans="1:7">
      <c r="A1887" s="138"/>
      <c r="B1887" s="138"/>
      <c r="C1887" s="138"/>
      <c r="D1887" s="138"/>
      <c r="E1887" s="178"/>
      <c r="F1887" s="178"/>
      <c r="G1887" s="178"/>
    </row>
    <row r="1888" spans="1:7">
      <c r="A1888" s="179" t="s">
        <v>2346</v>
      </c>
      <c r="B1888" s="179"/>
      <c r="C1888" s="179"/>
      <c r="D1888" s="179"/>
      <c r="E1888" s="179"/>
      <c r="F1888" s="179"/>
      <c r="G1888" s="179"/>
    </row>
    <row r="1889" spans="1:7" ht="16.5">
      <c r="A1889" s="175" t="s">
        <v>1768</v>
      </c>
      <c r="B1889" s="175"/>
      <c r="C1889" s="133" t="s">
        <v>1769</v>
      </c>
      <c r="D1889" s="133" t="s">
        <v>1770</v>
      </c>
      <c r="E1889" s="133" t="s">
        <v>1771</v>
      </c>
      <c r="F1889" s="133" t="s">
        <v>1772</v>
      </c>
      <c r="G1889" s="133" t="s">
        <v>1773</v>
      </c>
    </row>
    <row r="1890" spans="1:7" ht="24.75">
      <c r="A1890" s="134" t="s">
        <v>2347</v>
      </c>
      <c r="B1890" s="135" t="s">
        <v>2348</v>
      </c>
      <c r="C1890" s="134" t="s">
        <v>1761</v>
      </c>
      <c r="D1890" s="134" t="s">
        <v>1779</v>
      </c>
      <c r="E1890" s="136">
        <v>1.7</v>
      </c>
      <c r="F1890" s="137">
        <v>1181.02</v>
      </c>
      <c r="G1890" s="137">
        <v>2007.73</v>
      </c>
    </row>
    <row r="1891" spans="1:7">
      <c r="A1891" s="138"/>
      <c r="B1891" s="138"/>
      <c r="C1891" s="138"/>
      <c r="D1891" s="138"/>
      <c r="E1891" s="176" t="s">
        <v>1792</v>
      </c>
      <c r="F1891" s="176"/>
      <c r="G1891" s="139">
        <v>2007.73</v>
      </c>
    </row>
    <row r="1892" spans="1:7" ht="16.5">
      <c r="A1892" s="175" t="s">
        <v>1793</v>
      </c>
      <c r="B1892" s="175"/>
      <c r="C1892" s="133" t="s">
        <v>1769</v>
      </c>
      <c r="D1892" s="133" t="s">
        <v>1770</v>
      </c>
      <c r="E1892" s="133" t="s">
        <v>1771</v>
      </c>
      <c r="F1892" s="133" t="s">
        <v>1772</v>
      </c>
      <c r="G1892" s="133" t="s">
        <v>1773</v>
      </c>
    </row>
    <row r="1893" spans="1:7" ht="16.5">
      <c r="A1893" s="134" t="s">
        <v>2292</v>
      </c>
      <c r="B1893" s="135" t="s">
        <v>2293</v>
      </c>
      <c r="C1893" s="134" t="s">
        <v>1761</v>
      </c>
      <c r="D1893" s="134" t="s">
        <v>1796</v>
      </c>
      <c r="E1893" s="136">
        <v>0.63419999999999999</v>
      </c>
      <c r="F1893" s="137">
        <v>27.67</v>
      </c>
      <c r="G1893" s="137">
        <v>17.54</v>
      </c>
    </row>
    <row r="1894" spans="1:7">
      <c r="A1894" s="134" t="s">
        <v>2199</v>
      </c>
      <c r="B1894" s="135" t="s">
        <v>2200</v>
      </c>
      <c r="C1894" s="134" t="s">
        <v>1761</v>
      </c>
      <c r="D1894" s="134" t="s">
        <v>1796</v>
      </c>
      <c r="E1894" s="136">
        <v>0.63419999999999999</v>
      </c>
      <c r="F1894" s="137">
        <v>39.01</v>
      </c>
      <c r="G1894" s="137">
        <v>24.74</v>
      </c>
    </row>
    <row r="1895" spans="1:7">
      <c r="A1895" s="138"/>
      <c r="B1895" s="138"/>
      <c r="C1895" s="138"/>
      <c r="D1895" s="138"/>
      <c r="E1895" s="176" t="s">
        <v>1803</v>
      </c>
      <c r="F1895" s="176"/>
      <c r="G1895" s="139">
        <v>42.28</v>
      </c>
    </row>
    <row r="1896" spans="1:7" ht="16.5">
      <c r="A1896" s="175" t="s">
        <v>14</v>
      </c>
      <c r="B1896" s="175"/>
      <c r="C1896" s="133" t="s">
        <v>1769</v>
      </c>
      <c r="D1896" s="133" t="s">
        <v>1770</v>
      </c>
      <c r="E1896" s="133" t="s">
        <v>1771</v>
      </c>
      <c r="F1896" s="133" t="s">
        <v>1772</v>
      </c>
      <c r="G1896" s="133" t="s">
        <v>1773</v>
      </c>
    </row>
    <row r="1897" spans="1:7" ht="33">
      <c r="A1897" s="134" t="s">
        <v>2349</v>
      </c>
      <c r="B1897" s="135" t="s">
        <v>2350</v>
      </c>
      <c r="C1897" s="134" t="s">
        <v>1761</v>
      </c>
      <c r="D1897" s="134" t="s">
        <v>1776</v>
      </c>
      <c r="E1897" s="136">
        <v>1.9400000000000001E-2</v>
      </c>
      <c r="F1897" s="137">
        <v>685.08</v>
      </c>
      <c r="G1897" s="137">
        <v>13.29</v>
      </c>
    </row>
    <row r="1898" spans="1:7">
      <c r="A1898" s="138"/>
      <c r="B1898" s="138"/>
      <c r="C1898" s="138"/>
      <c r="D1898" s="138"/>
      <c r="E1898" s="176" t="s">
        <v>1806</v>
      </c>
      <c r="F1898" s="176"/>
      <c r="G1898" s="139">
        <v>13.29</v>
      </c>
    </row>
    <row r="1899" spans="1:7">
      <c r="A1899" s="138"/>
      <c r="B1899" s="138"/>
      <c r="C1899" s="138"/>
      <c r="D1899" s="138"/>
      <c r="E1899" s="177" t="s">
        <v>1807</v>
      </c>
      <c r="F1899" s="177"/>
      <c r="G1899" s="140">
        <v>2063.3000000000002</v>
      </c>
    </row>
    <row r="1900" spans="1:7">
      <c r="A1900" s="138"/>
      <c r="B1900" s="138"/>
      <c r="C1900" s="138"/>
      <c r="D1900" s="138"/>
      <c r="E1900" s="178"/>
      <c r="F1900" s="178"/>
      <c r="G1900" s="178"/>
    </row>
    <row r="1901" spans="1:7">
      <c r="A1901" s="179" t="s">
        <v>2351</v>
      </c>
      <c r="B1901" s="179"/>
      <c r="C1901" s="179"/>
      <c r="D1901" s="179"/>
      <c r="E1901" s="179"/>
      <c r="F1901" s="179"/>
      <c r="G1901" s="179"/>
    </row>
    <row r="1902" spans="1:7" ht="16.5">
      <c r="A1902" s="175" t="s">
        <v>1768</v>
      </c>
      <c r="B1902" s="175"/>
      <c r="C1902" s="133" t="s">
        <v>1769</v>
      </c>
      <c r="D1902" s="133" t="s">
        <v>1770</v>
      </c>
      <c r="E1902" s="133" t="s">
        <v>1771</v>
      </c>
      <c r="F1902" s="133" t="s">
        <v>1772</v>
      </c>
      <c r="G1902" s="133" t="s">
        <v>1773</v>
      </c>
    </row>
    <row r="1903" spans="1:7" ht="16.5">
      <c r="A1903" s="134" t="s">
        <v>2352</v>
      </c>
      <c r="B1903" s="135" t="s">
        <v>2353</v>
      </c>
      <c r="C1903" s="134" t="s">
        <v>1761</v>
      </c>
      <c r="D1903" s="134" t="s">
        <v>1779</v>
      </c>
      <c r="E1903" s="136">
        <v>1</v>
      </c>
      <c r="F1903" s="137">
        <v>130.65</v>
      </c>
      <c r="G1903" s="137">
        <v>130.65</v>
      </c>
    </row>
    <row r="1904" spans="1:7" ht="24.75">
      <c r="A1904" s="134" t="s">
        <v>2354</v>
      </c>
      <c r="B1904" s="135" t="s">
        <v>2355</v>
      </c>
      <c r="C1904" s="134" t="s">
        <v>1761</v>
      </c>
      <c r="D1904" s="134" t="s">
        <v>1779</v>
      </c>
      <c r="E1904" s="136">
        <v>4</v>
      </c>
      <c r="F1904" s="137">
        <v>1.48</v>
      </c>
      <c r="G1904" s="137">
        <v>5.92</v>
      </c>
    </row>
    <row r="1905" spans="1:7">
      <c r="A1905" s="138"/>
      <c r="B1905" s="138"/>
      <c r="C1905" s="138"/>
      <c r="D1905" s="138"/>
      <c r="E1905" s="176" t="s">
        <v>1792</v>
      </c>
      <c r="F1905" s="176"/>
      <c r="G1905" s="139">
        <v>136.57</v>
      </c>
    </row>
    <row r="1906" spans="1:7" ht="16.5">
      <c r="A1906" s="175" t="s">
        <v>1793</v>
      </c>
      <c r="B1906" s="175"/>
      <c r="C1906" s="133" t="s">
        <v>1769</v>
      </c>
      <c r="D1906" s="133" t="s">
        <v>1770</v>
      </c>
      <c r="E1906" s="133" t="s">
        <v>1771</v>
      </c>
      <c r="F1906" s="133" t="s">
        <v>1772</v>
      </c>
      <c r="G1906" s="133" t="s">
        <v>1773</v>
      </c>
    </row>
    <row r="1907" spans="1:7" ht="16.5">
      <c r="A1907" s="134" t="s">
        <v>2292</v>
      </c>
      <c r="B1907" s="135" t="s">
        <v>2293</v>
      </c>
      <c r="C1907" s="134" t="s">
        <v>1761</v>
      </c>
      <c r="D1907" s="134" t="s">
        <v>1796</v>
      </c>
      <c r="E1907" s="136">
        <v>0.25</v>
      </c>
      <c r="F1907" s="137">
        <v>27.67</v>
      </c>
      <c r="G1907" s="137">
        <v>6.91</v>
      </c>
    </row>
    <row r="1908" spans="1:7">
      <c r="A1908" s="134" t="s">
        <v>2199</v>
      </c>
      <c r="B1908" s="135" t="s">
        <v>2200</v>
      </c>
      <c r="C1908" s="134" t="s">
        <v>1761</v>
      </c>
      <c r="D1908" s="134" t="s">
        <v>1796</v>
      </c>
      <c r="E1908" s="136">
        <v>0.25</v>
      </c>
      <c r="F1908" s="137">
        <v>39.01</v>
      </c>
      <c r="G1908" s="137">
        <v>9.75</v>
      </c>
    </row>
    <row r="1909" spans="1:7">
      <c r="A1909" s="138"/>
      <c r="B1909" s="138"/>
      <c r="C1909" s="138"/>
      <c r="D1909" s="138"/>
      <c r="E1909" s="176" t="s">
        <v>1803</v>
      </c>
      <c r="F1909" s="176"/>
      <c r="G1909" s="139">
        <v>16.66</v>
      </c>
    </row>
    <row r="1910" spans="1:7">
      <c r="A1910" s="138"/>
      <c r="B1910" s="138"/>
      <c r="C1910" s="138"/>
      <c r="D1910" s="138"/>
      <c r="E1910" s="177" t="s">
        <v>1807</v>
      </c>
      <c r="F1910" s="177"/>
      <c r="G1910" s="140">
        <v>153.22999999999999</v>
      </c>
    </row>
    <row r="1911" spans="1:7">
      <c r="A1911" s="138"/>
      <c r="B1911" s="138"/>
      <c r="C1911" s="138"/>
      <c r="D1911" s="138"/>
      <c r="E1911" s="178"/>
      <c r="F1911" s="178"/>
      <c r="G1911" s="178"/>
    </row>
    <row r="1912" spans="1:7">
      <c r="A1912" s="179" t="s">
        <v>2356</v>
      </c>
      <c r="B1912" s="179"/>
      <c r="C1912" s="179"/>
      <c r="D1912" s="179"/>
      <c r="E1912" s="179"/>
      <c r="F1912" s="179"/>
      <c r="G1912" s="179"/>
    </row>
    <row r="1913" spans="1:7" ht="16.5">
      <c r="A1913" s="175" t="s">
        <v>1768</v>
      </c>
      <c r="B1913" s="175"/>
      <c r="C1913" s="133" t="s">
        <v>1769</v>
      </c>
      <c r="D1913" s="133" t="s">
        <v>1770</v>
      </c>
      <c r="E1913" s="133" t="s">
        <v>1771</v>
      </c>
      <c r="F1913" s="133" t="s">
        <v>1772</v>
      </c>
      <c r="G1913" s="133" t="s">
        <v>1773</v>
      </c>
    </row>
    <row r="1914" spans="1:7" ht="16.5">
      <c r="A1914" s="134" t="s">
        <v>2357</v>
      </c>
      <c r="B1914" s="135" t="s">
        <v>2358</v>
      </c>
      <c r="C1914" s="134" t="s">
        <v>1761</v>
      </c>
      <c r="D1914" s="134" t="s">
        <v>1779</v>
      </c>
      <c r="E1914" s="136">
        <v>1</v>
      </c>
      <c r="F1914" s="137">
        <v>132.97999999999999</v>
      </c>
      <c r="G1914" s="137">
        <v>132.97999999999999</v>
      </c>
    </row>
    <row r="1915" spans="1:7" ht="24.75">
      <c r="A1915" s="134" t="s">
        <v>2354</v>
      </c>
      <c r="B1915" s="135" t="s">
        <v>2355</v>
      </c>
      <c r="C1915" s="134" t="s">
        <v>1761</v>
      </c>
      <c r="D1915" s="134" t="s">
        <v>1779</v>
      </c>
      <c r="E1915" s="136">
        <v>4</v>
      </c>
      <c r="F1915" s="137">
        <v>1.48</v>
      </c>
      <c r="G1915" s="137">
        <v>5.92</v>
      </c>
    </row>
    <row r="1916" spans="1:7">
      <c r="A1916" s="138"/>
      <c r="B1916" s="138"/>
      <c r="C1916" s="138"/>
      <c r="D1916" s="138"/>
      <c r="E1916" s="176" t="s">
        <v>1792</v>
      </c>
      <c r="F1916" s="176"/>
      <c r="G1916" s="139">
        <v>138.9</v>
      </c>
    </row>
    <row r="1917" spans="1:7" ht="16.5">
      <c r="A1917" s="175" t="s">
        <v>1793</v>
      </c>
      <c r="B1917" s="175"/>
      <c r="C1917" s="133" t="s">
        <v>1769</v>
      </c>
      <c r="D1917" s="133" t="s">
        <v>1770</v>
      </c>
      <c r="E1917" s="133" t="s">
        <v>1771</v>
      </c>
      <c r="F1917" s="133" t="s">
        <v>1772</v>
      </c>
      <c r="G1917" s="133" t="s">
        <v>1773</v>
      </c>
    </row>
    <row r="1918" spans="1:7" ht="16.5">
      <c r="A1918" s="134" t="s">
        <v>2292</v>
      </c>
      <c r="B1918" s="135" t="s">
        <v>2293</v>
      </c>
      <c r="C1918" s="134" t="s">
        <v>1761</v>
      </c>
      <c r="D1918" s="134" t="s">
        <v>1796</v>
      </c>
      <c r="E1918" s="136">
        <v>0.3</v>
      </c>
      <c r="F1918" s="137">
        <v>27.67</v>
      </c>
      <c r="G1918" s="137">
        <v>8.3000000000000007</v>
      </c>
    </row>
    <row r="1919" spans="1:7">
      <c r="A1919" s="134" t="s">
        <v>2199</v>
      </c>
      <c r="B1919" s="135" t="s">
        <v>2200</v>
      </c>
      <c r="C1919" s="134" t="s">
        <v>1761</v>
      </c>
      <c r="D1919" s="134" t="s">
        <v>1796</v>
      </c>
      <c r="E1919" s="136">
        <v>0.3</v>
      </c>
      <c r="F1919" s="137">
        <v>39.01</v>
      </c>
      <c r="G1919" s="137">
        <v>11.7</v>
      </c>
    </row>
    <row r="1920" spans="1:7">
      <c r="A1920" s="138"/>
      <c r="B1920" s="138"/>
      <c r="C1920" s="138"/>
      <c r="D1920" s="138"/>
      <c r="E1920" s="176" t="s">
        <v>1803</v>
      </c>
      <c r="F1920" s="176"/>
      <c r="G1920" s="139">
        <v>20</v>
      </c>
    </row>
    <row r="1921" spans="1:7">
      <c r="A1921" s="138"/>
      <c r="B1921" s="138"/>
      <c r="C1921" s="138"/>
      <c r="D1921" s="138"/>
      <c r="E1921" s="177" t="s">
        <v>1807</v>
      </c>
      <c r="F1921" s="177"/>
      <c r="G1921" s="140">
        <v>158.9</v>
      </c>
    </row>
    <row r="1922" spans="1:7">
      <c r="A1922" s="138"/>
      <c r="B1922" s="138"/>
      <c r="C1922" s="138"/>
      <c r="D1922" s="138"/>
      <c r="E1922" s="178"/>
      <c r="F1922" s="178"/>
      <c r="G1922" s="178"/>
    </row>
    <row r="1923" spans="1:7">
      <c r="A1923" s="179" t="s">
        <v>2359</v>
      </c>
      <c r="B1923" s="179"/>
      <c r="C1923" s="179"/>
      <c r="D1923" s="179"/>
      <c r="E1923" s="179"/>
      <c r="F1923" s="179"/>
      <c r="G1923" s="179"/>
    </row>
    <row r="1924" spans="1:7" ht="16.5">
      <c r="A1924" s="175" t="s">
        <v>1768</v>
      </c>
      <c r="B1924" s="175"/>
      <c r="C1924" s="133" t="s">
        <v>1769</v>
      </c>
      <c r="D1924" s="133" t="s">
        <v>1770</v>
      </c>
      <c r="E1924" s="133" t="s">
        <v>1771</v>
      </c>
      <c r="F1924" s="133" t="s">
        <v>1772</v>
      </c>
      <c r="G1924" s="133" t="s">
        <v>1773</v>
      </c>
    </row>
    <row r="1925" spans="1:7" ht="16.5">
      <c r="A1925" s="134" t="s">
        <v>2360</v>
      </c>
      <c r="B1925" s="135" t="s">
        <v>2361</v>
      </c>
      <c r="C1925" s="134" t="s">
        <v>1761</v>
      </c>
      <c r="D1925" s="134" t="s">
        <v>1779</v>
      </c>
      <c r="E1925" s="136">
        <v>1</v>
      </c>
      <c r="F1925" s="137">
        <v>303.06</v>
      </c>
      <c r="G1925" s="137">
        <v>303.06</v>
      </c>
    </row>
    <row r="1926" spans="1:7" ht="24.75">
      <c r="A1926" s="134" t="s">
        <v>2354</v>
      </c>
      <c r="B1926" s="135" t="s">
        <v>2355</v>
      </c>
      <c r="C1926" s="134" t="s">
        <v>1761</v>
      </c>
      <c r="D1926" s="134" t="s">
        <v>1779</v>
      </c>
      <c r="E1926" s="136">
        <v>4</v>
      </c>
      <c r="F1926" s="137">
        <v>1.48</v>
      </c>
      <c r="G1926" s="137">
        <v>5.92</v>
      </c>
    </row>
    <row r="1927" spans="1:7">
      <c r="A1927" s="138"/>
      <c r="B1927" s="138"/>
      <c r="C1927" s="138"/>
      <c r="D1927" s="138"/>
      <c r="E1927" s="176" t="s">
        <v>1792</v>
      </c>
      <c r="F1927" s="176"/>
      <c r="G1927" s="139">
        <v>308.98</v>
      </c>
    </row>
    <row r="1928" spans="1:7" ht="16.5">
      <c r="A1928" s="175" t="s">
        <v>1793</v>
      </c>
      <c r="B1928" s="175"/>
      <c r="C1928" s="133" t="s">
        <v>1769</v>
      </c>
      <c r="D1928" s="133" t="s">
        <v>1770</v>
      </c>
      <c r="E1928" s="133" t="s">
        <v>1771</v>
      </c>
      <c r="F1928" s="133" t="s">
        <v>1772</v>
      </c>
      <c r="G1928" s="133" t="s">
        <v>1773</v>
      </c>
    </row>
    <row r="1929" spans="1:7" ht="16.5">
      <c r="A1929" s="134" t="s">
        <v>2292</v>
      </c>
      <c r="B1929" s="135" t="s">
        <v>2293</v>
      </c>
      <c r="C1929" s="134" t="s">
        <v>1761</v>
      </c>
      <c r="D1929" s="134" t="s">
        <v>1796</v>
      </c>
      <c r="E1929" s="136">
        <v>0.3</v>
      </c>
      <c r="F1929" s="137">
        <v>27.67</v>
      </c>
      <c r="G1929" s="137">
        <v>8.3000000000000007</v>
      </c>
    </row>
    <row r="1930" spans="1:7">
      <c r="A1930" s="134" t="s">
        <v>2199</v>
      </c>
      <c r="B1930" s="135" t="s">
        <v>2200</v>
      </c>
      <c r="C1930" s="134" t="s">
        <v>1761</v>
      </c>
      <c r="D1930" s="134" t="s">
        <v>1796</v>
      </c>
      <c r="E1930" s="136">
        <v>0.3</v>
      </c>
      <c r="F1930" s="137">
        <v>39.01</v>
      </c>
      <c r="G1930" s="137">
        <v>11.7</v>
      </c>
    </row>
    <row r="1931" spans="1:7">
      <c r="A1931" s="138"/>
      <c r="B1931" s="138"/>
      <c r="C1931" s="138"/>
      <c r="D1931" s="138"/>
      <c r="E1931" s="176" t="s">
        <v>1803</v>
      </c>
      <c r="F1931" s="176"/>
      <c r="G1931" s="139">
        <v>20</v>
      </c>
    </row>
    <row r="1932" spans="1:7">
      <c r="A1932" s="138"/>
      <c r="B1932" s="138"/>
      <c r="C1932" s="138"/>
      <c r="D1932" s="138"/>
      <c r="E1932" s="177" t="s">
        <v>1807</v>
      </c>
      <c r="F1932" s="177"/>
      <c r="G1932" s="140">
        <v>328.98</v>
      </c>
    </row>
    <row r="1933" spans="1:7">
      <c r="A1933" s="138"/>
      <c r="B1933" s="138"/>
      <c r="C1933" s="138"/>
      <c r="D1933" s="138"/>
      <c r="E1933" s="178"/>
      <c r="F1933" s="178"/>
      <c r="G1933" s="178"/>
    </row>
    <row r="1934" spans="1:7">
      <c r="A1934" s="179" t="s">
        <v>2362</v>
      </c>
      <c r="B1934" s="179"/>
      <c r="C1934" s="179"/>
      <c r="D1934" s="179"/>
      <c r="E1934" s="179"/>
      <c r="F1934" s="179"/>
      <c r="G1934" s="179"/>
    </row>
    <row r="1935" spans="1:7" ht="16.5">
      <c r="A1935" s="175" t="s">
        <v>1768</v>
      </c>
      <c r="B1935" s="175"/>
      <c r="C1935" s="133" t="s">
        <v>1769</v>
      </c>
      <c r="D1935" s="133" t="s">
        <v>1770</v>
      </c>
      <c r="E1935" s="133" t="s">
        <v>1771</v>
      </c>
      <c r="F1935" s="133" t="s">
        <v>1772</v>
      </c>
      <c r="G1935" s="133" t="s">
        <v>1773</v>
      </c>
    </row>
    <row r="1936" spans="1:7" ht="16.5">
      <c r="A1936" s="134" t="s">
        <v>2363</v>
      </c>
      <c r="B1936" s="135" t="s">
        <v>2364</v>
      </c>
      <c r="C1936" s="134" t="s">
        <v>1761</v>
      </c>
      <c r="D1936" s="134" t="s">
        <v>1779</v>
      </c>
      <c r="E1936" s="136">
        <v>1</v>
      </c>
      <c r="F1936" s="137">
        <v>148.86000000000001</v>
      </c>
      <c r="G1936" s="137">
        <v>148.86000000000001</v>
      </c>
    </row>
    <row r="1937" spans="1:7" ht="24.75">
      <c r="A1937" s="134" t="s">
        <v>2354</v>
      </c>
      <c r="B1937" s="135" t="s">
        <v>2355</v>
      </c>
      <c r="C1937" s="134" t="s">
        <v>1761</v>
      </c>
      <c r="D1937" s="134" t="s">
        <v>1779</v>
      </c>
      <c r="E1937" s="136">
        <v>4</v>
      </c>
      <c r="F1937" s="137">
        <v>1.48</v>
      </c>
      <c r="G1937" s="137">
        <v>5.92</v>
      </c>
    </row>
    <row r="1938" spans="1:7">
      <c r="A1938" s="138"/>
      <c r="B1938" s="138"/>
      <c r="C1938" s="138"/>
      <c r="D1938" s="138"/>
      <c r="E1938" s="176" t="s">
        <v>1792</v>
      </c>
      <c r="F1938" s="176"/>
      <c r="G1938" s="139">
        <v>154.78</v>
      </c>
    </row>
    <row r="1939" spans="1:7" ht="16.5">
      <c r="A1939" s="175" t="s">
        <v>1793</v>
      </c>
      <c r="B1939" s="175"/>
      <c r="C1939" s="133" t="s">
        <v>1769</v>
      </c>
      <c r="D1939" s="133" t="s">
        <v>1770</v>
      </c>
      <c r="E1939" s="133" t="s">
        <v>1771</v>
      </c>
      <c r="F1939" s="133" t="s">
        <v>1772</v>
      </c>
      <c r="G1939" s="133" t="s">
        <v>1773</v>
      </c>
    </row>
    <row r="1940" spans="1:7" ht="16.5">
      <c r="A1940" s="134" t="s">
        <v>2292</v>
      </c>
      <c r="B1940" s="135" t="s">
        <v>2293</v>
      </c>
      <c r="C1940" s="134" t="s">
        <v>1761</v>
      </c>
      <c r="D1940" s="134" t="s">
        <v>1796</v>
      </c>
      <c r="E1940" s="136">
        <v>0.25</v>
      </c>
      <c r="F1940" s="137">
        <v>27.67</v>
      </c>
      <c r="G1940" s="137">
        <v>6.91</v>
      </c>
    </row>
    <row r="1941" spans="1:7">
      <c r="A1941" s="134" t="s">
        <v>2199</v>
      </c>
      <c r="B1941" s="135" t="s">
        <v>2200</v>
      </c>
      <c r="C1941" s="134" t="s">
        <v>1761</v>
      </c>
      <c r="D1941" s="134" t="s">
        <v>1796</v>
      </c>
      <c r="E1941" s="136">
        <v>0.25</v>
      </c>
      <c r="F1941" s="137">
        <v>39.01</v>
      </c>
      <c r="G1941" s="137">
        <v>9.75</v>
      </c>
    </row>
    <row r="1942" spans="1:7">
      <c r="A1942" s="138"/>
      <c r="B1942" s="138"/>
      <c r="C1942" s="138"/>
      <c r="D1942" s="138"/>
      <c r="E1942" s="176" t="s">
        <v>1803</v>
      </c>
      <c r="F1942" s="176"/>
      <c r="G1942" s="139">
        <v>16.66</v>
      </c>
    </row>
    <row r="1943" spans="1:7">
      <c r="A1943" s="138"/>
      <c r="B1943" s="138"/>
      <c r="C1943" s="138"/>
      <c r="D1943" s="138"/>
      <c r="E1943" s="177" t="s">
        <v>1807</v>
      </c>
      <c r="F1943" s="177"/>
      <c r="G1943" s="140">
        <v>171.44</v>
      </c>
    </row>
    <row r="1944" spans="1:7">
      <c r="A1944" s="138"/>
      <c r="B1944" s="138"/>
      <c r="C1944" s="138"/>
      <c r="D1944" s="138"/>
      <c r="E1944" s="178"/>
      <c r="F1944" s="178"/>
      <c r="G1944" s="178"/>
    </row>
    <row r="1945" spans="1:7">
      <c r="A1945" s="179" t="s">
        <v>2365</v>
      </c>
      <c r="B1945" s="179"/>
      <c r="C1945" s="179"/>
      <c r="D1945" s="179"/>
      <c r="E1945" s="179"/>
      <c r="F1945" s="179"/>
      <c r="G1945" s="179"/>
    </row>
    <row r="1946" spans="1:7" ht="16.5">
      <c r="A1946" s="175" t="s">
        <v>1768</v>
      </c>
      <c r="B1946" s="175"/>
      <c r="C1946" s="133" t="s">
        <v>1769</v>
      </c>
      <c r="D1946" s="133" t="s">
        <v>1770</v>
      </c>
      <c r="E1946" s="133" t="s">
        <v>1771</v>
      </c>
      <c r="F1946" s="133" t="s">
        <v>1772</v>
      </c>
      <c r="G1946" s="133" t="s">
        <v>1773</v>
      </c>
    </row>
    <row r="1947" spans="1:7" ht="16.5">
      <c r="A1947" s="134" t="s">
        <v>2366</v>
      </c>
      <c r="B1947" s="135" t="s">
        <v>2367</v>
      </c>
      <c r="C1947" s="134" t="s">
        <v>1761</v>
      </c>
      <c r="D1947" s="134" t="s">
        <v>1779</v>
      </c>
      <c r="E1947" s="136">
        <v>1</v>
      </c>
      <c r="F1947" s="137">
        <v>97.68</v>
      </c>
      <c r="G1947" s="137">
        <v>97.68</v>
      </c>
    </row>
    <row r="1948" spans="1:7">
      <c r="A1948" s="138"/>
      <c r="B1948" s="138"/>
      <c r="C1948" s="138"/>
      <c r="D1948" s="138"/>
      <c r="E1948" s="176" t="s">
        <v>1792</v>
      </c>
      <c r="F1948" s="176"/>
      <c r="G1948" s="139">
        <v>97.68</v>
      </c>
    </row>
    <row r="1949" spans="1:7" ht="16.5">
      <c r="A1949" s="175" t="s">
        <v>1793</v>
      </c>
      <c r="B1949" s="175"/>
      <c r="C1949" s="133" t="s">
        <v>1769</v>
      </c>
      <c r="D1949" s="133" t="s">
        <v>1770</v>
      </c>
      <c r="E1949" s="133" t="s">
        <v>1771</v>
      </c>
      <c r="F1949" s="133" t="s">
        <v>1772</v>
      </c>
      <c r="G1949" s="133" t="s">
        <v>1773</v>
      </c>
    </row>
    <row r="1950" spans="1:7" ht="16.5">
      <c r="A1950" s="134" t="s">
        <v>2292</v>
      </c>
      <c r="B1950" s="135" t="s">
        <v>2293</v>
      </c>
      <c r="C1950" s="134" t="s">
        <v>1761</v>
      </c>
      <c r="D1950" s="134" t="s">
        <v>1796</v>
      </c>
      <c r="E1950" s="136">
        <v>0.2</v>
      </c>
      <c r="F1950" s="137">
        <v>27.67</v>
      </c>
      <c r="G1950" s="137">
        <v>5.53</v>
      </c>
    </row>
    <row r="1951" spans="1:7">
      <c r="A1951" s="134" t="s">
        <v>2199</v>
      </c>
      <c r="B1951" s="135" t="s">
        <v>2200</v>
      </c>
      <c r="C1951" s="134" t="s">
        <v>1761</v>
      </c>
      <c r="D1951" s="134" t="s">
        <v>1796</v>
      </c>
      <c r="E1951" s="136">
        <v>0.2</v>
      </c>
      <c r="F1951" s="137">
        <v>39.01</v>
      </c>
      <c r="G1951" s="137">
        <v>7.8</v>
      </c>
    </row>
    <row r="1952" spans="1:7">
      <c r="A1952" s="138"/>
      <c r="B1952" s="138"/>
      <c r="C1952" s="138"/>
      <c r="D1952" s="138"/>
      <c r="E1952" s="176" t="s">
        <v>1803</v>
      </c>
      <c r="F1952" s="176"/>
      <c r="G1952" s="139">
        <v>13.33</v>
      </c>
    </row>
    <row r="1953" spans="1:7">
      <c r="A1953" s="138"/>
      <c r="B1953" s="138"/>
      <c r="C1953" s="138"/>
      <c r="D1953" s="138"/>
      <c r="E1953" s="177" t="s">
        <v>1807</v>
      </c>
      <c r="F1953" s="177"/>
      <c r="G1953" s="140">
        <v>111.01</v>
      </c>
    </row>
    <row r="1954" spans="1:7">
      <c r="A1954" s="138"/>
      <c r="B1954" s="138"/>
      <c r="C1954" s="138"/>
      <c r="D1954" s="138"/>
      <c r="E1954" s="178"/>
      <c r="F1954" s="178"/>
      <c r="G1954" s="178"/>
    </row>
    <row r="1955" spans="1:7">
      <c r="A1955" s="179" t="s">
        <v>2368</v>
      </c>
      <c r="B1955" s="179"/>
      <c r="C1955" s="179"/>
      <c r="D1955" s="179"/>
      <c r="E1955" s="179"/>
      <c r="F1955" s="179"/>
      <c r="G1955" s="179"/>
    </row>
    <row r="1956" spans="1:7" ht="16.5">
      <c r="A1956" s="175" t="s">
        <v>1768</v>
      </c>
      <c r="B1956" s="175"/>
      <c r="C1956" s="133" t="s">
        <v>1769</v>
      </c>
      <c r="D1956" s="133" t="s">
        <v>1770</v>
      </c>
      <c r="E1956" s="133" t="s">
        <v>1771</v>
      </c>
      <c r="F1956" s="133" t="s">
        <v>1772</v>
      </c>
      <c r="G1956" s="133" t="s">
        <v>1773</v>
      </c>
    </row>
    <row r="1957" spans="1:7" ht="16.5">
      <c r="A1957" s="134" t="s">
        <v>2369</v>
      </c>
      <c r="B1957" s="135" t="s">
        <v>2370</v>
      </c>
      <c r="C1957" s="134" t="s">
        <v>1761</v>
      </c>
      <c r="D1957" s="134" t="s">
        <v>1779</v>
      </c>
      <c r="E1957" s="136">
        <v>1</v>
      </c>
      <c r="F1957" s="137">
        <v>169.73</v>
      </c>
      <c r="G1957" s="137">
        <v>169.73</v>
      </c>
    </row>
    <row r="1958" spans="1:7">
      <c r="A1958" s="138"/>
      <c r="B1958" s="138"/>
      <c r="C1958" s="138"/>
      <c r="D1958" s="138"/>
      <c r="E1958" s="176" t="s">
        <v>1792</v>
      </c>
      <c r="F1958" s="176"/>
      <c r="G1958" s="139">
        <v>169.73</v>
      </c>
    </row>
    <row r="1959" spans="1:7" ht="16.5">
      <c r="A1959" s="175" t="s">
        <v>1793</v>
      </c>
      <c r="B1959" s="175"/>
      <c r="C1959" s="133" t="s">
        <v>1769</v>
      </c>
      <c r="D1959" s="133" t="s">
        <v>1770</v>
      </c>
      <c r="E1959" s="133" t="s">
        <v>1771</v>
      </c>
      <c r="F1959" s="133" t="s">
        <v>1772</v>
      </c>
      <c r="G1959" s="133" t="s">
        <v>1773</v>
      </c>
    </row>
    <row r="1960" spans="1:7" ht="16.5">
      <c r="A1960" s="134" t="s">
        <v>2292</v>
      </c>
      <c r="B1960" s="135" t="s">
        <v>2293</v>
      </c>
      <c r="C1960" s="134" t="s">
        <v>1761</v>
      </c>
      <c r="D1960" s="134" t="s">
        <v>1796</v>
      </c>
      <c r="E1960" s="136">
        <v>0.2</v>
      </c>
      <c r="F1960" s="137">
        <v>27.67</v>
      </c>
      <c r="G1960" s="137">
        <v>5.53</v>
      </c>
    </row>
    <row r="1961" spans="1:7">
      <c r="A1961" s="134" t="s">
        <v>2199</v>
      </c>
      <c r="B1961" s="135" t="s">
        <v>2200</v>
      </c>
      <c r="C1961" s="134" t="s">
        <v>1761</v>
      </c>
      <c r="D1961" s="134" t="s">
        <v>1796</v>
      </c>
      <c r="E1961" s="136">
        <v>0.2</v>
      </c>
      <c r="F1961" s="137">
        <v>39.01</v>
      </c>
      <c r="G1961" s="137">
        <v>7.8</v>
      </c>
    </row>
    <row r="1962" spans="1:7">
      <c r="A1962" s="138"/>
      <c r="B1962" s="138"/>
      <c r="C1962" s="138"/>
      <c r="D1962" s="138"/>
      <c r="E1962" s="176" t="s">
        <v>1803</v>
      </c>
      <c r="F1962" s="176"/>
      <c r="G1962" s="139">
        <v>13.33</v>
      </c>
    </row>
    <row r="1963" spans="1:7">
      <c r="A1963" s="138"/>
      <c r="B1963" s="138"/>
      <c r="C1963" s="138"/>
      <c r="D1963" s="138"/>
      <c r="E1963" s="177" t="s">
        <v>1807</v>
      </c>
      <c r="F1963" s="177"/>
      <c r="G1963" s="140">
        <v>183.06</v>
      </c>
    </row>
    <row r="1964" spans="1:7">
      <c r="A1964" s="138"/>
      <c r="B1964" s="138"/>
      <c r="C1964" s="138"/>
      <c r="D1964" s="138"/>
      <c r="E1964" s="178"/>
      <c r="F1964" s="178"/>
      <c r="G1964" s="178"/>
    </row>
    <row r="1965" spans="1:7">
      <c r="A1965" s="179" t="s">
        <v>2371</v>
      </c>
      <c r="B1965" s="179"/>
      <c r="C1965" s="179"/>
      <c r="D1965" s="179"/>
      <c r="E1965" s="179"/>
      <c r="F1965" s="179"/>
      <c r="G1965" s="179"/>
    </row>
    <row r="1966" spans="1:7" ht="16.5">
      <c r="A1966" s="175" t="s">
        <v>1768</v>
      </c>
      <c r="B1966" s="175"/>
      <c r="C1966" s="133" t="s">
        <v>1769</v>
      </c>
      <c r="D1966" s="133" t="s">
        <v>1770</v>
      </c>
      <c r="E1966" s="133" t="s">
        <v>1771</v>
      </c>
      <c r="F1966" s="133" t="s">
        <v>1772</v>
      </c>
      <c r="G1966" s="133" t="s">
        <v>1773</v>
      </c>
    </row>
    <row r="1967" spans="1:7" ht="24.75">
      <c r="A1967" s="134" t="s">
        <v>2372</v>
      </c>
      <c r="B1967" s="135" t="s">
        <v>2373</v>
      </c>
      <c r="C1967" s="134" t="s">
        <v>1761</v>
      </c>
      <c r="D1967" s="134" t="s">
        <v>1787</v>
      </c>
      <c r="E1967" s="136">
        <v>1.05</v>
      </c>
      <c r="F1967" s="137">
        <v>10.3</v>
      </c>
      <c r="G1967" s="137">
        <v>10.81</v>
      </c>
    </row>
    <row r="1968" spans="1:7">
      <c r="A1968" s="138"/>
      <c r="B1968" s="138"/>
      <c r="C1968" s="138"/>
      <c r="D1968" s="138"/>
      <c r="E1968" s="176" t="s">
        <v>1792</v>
      </c>
      <c r="F1968" s="176"/>
      <c r="G1968" s="139">
        <v>10.81</v>
      </c>
    </row>
    <row r="1969" spans="1:7" ht="16.5">
      <c r="A1969" s="175" t="s">
        <v>1793</v>
      </c>
      <c r="B1969" s="175"/>
      <c r="C1969" s="133" t="s">
        <v>1769</v>
      </c>
      <c r="D1969" s="133" t="s">
        <v>1770</v>
      </c>
      <c r="E1969" s="133" t="s">
        <v>1771</v>
      </c>
      <c r="F1969" s="133" t="s">
        <v>1772</v>
      </c>
      <c r="G1969" s="133" t="s">
        <v>1773</v>
      </c>
    </row>
    <row r="1970" spans="1:7" ht="16.5">
      <c r="A1970" s="134" t="s">
        <v>2292</v>
      </c>
      <c r="B1970" s="135" t="s">
        <v>2293</v>
      </c>
      <c r="C1970" s="134" t="s">
        <v>1761</v>
      </c>
      <c r="D1970" s="134" t="s">
        <v>1796</v>
      </c>
      <c r="E1970" s="136">
        <v>0.15720000000000001</v>
      </c>
      <c r="F1970" s="137">
        <v>27.67</v>
      </c>
      <c r="G1970" s="137">
        <v>4.34</v>
      </c>
    </row>
    <row r="1971" spans="1:7">
      <c r="A1971" s="134" t="s">
        <v>2199</v>
      </c>
      <c r="B1971" s="135" t="s">
        <v>2200</v>
      </c>
      <c r="C1971" s="134" t="s">
        <v>1761</v>
      </c>
      <c r="D1971" s="134" t="s">
        <v>1796</v>
      </c>
      <c r="E1971" s="136">
        <v>0.15720000000000001</v>
      </c>
      <c r="F1971" s="137">
        <v>39.01</v>
      </c>
      <c r="G1971" s="137">
        <v>6.13</v>
      </c>
    </row>
    <row r="1972" spans="1:7">
      <c r="A1972" s="138"/>
      <c r="B1972" s="138"/>
      <c r="C1972" s="138"/>
      <c r="D1972" s="138"/>
      <c r="E1972" s="176" t="s">
        <v>1803</v>
      </c>
      <c r="F1972" s="176"/>
      <c r="G1972" s="139">
        <v>10.47</v>
      </c>
    </row>
    <row r="1973" spans="1:7" ht="16.5">
      <c r="A1973" s="175" t="s">
        <v>14</v>
      </c>
      <c r="B1973" s="175"/>
      <c r="C1973" s="133" t="s">
        <v>1769</v>
      </c>
      <c r="D1973" s="133" t="s">
        <v>1770</v>
      </c>
      <c r="E1973" s="133" t="s">
        <v>1771</v>
      </c>
      <c r="F1973" s="133" t="s">
        <v>1772</v>
      </c>
      <c r="G1973" s="133" t="s">
        <v>1773</v>
      </c>
    </row>
    <row r="1974" spans="1:7" ht="41.25">
      <c r="A1974" s="134" t="s">
        <v>2339</v>
      </c>
      <c r="B1974" s="135" t="s">
        <v>2340</v>
      </c>
      <c r="C1974" s="134" t="s">
        <v>1761</v>
      </c>
      <c r="D1974" s="134" t="s">
        <v>1787</v>
      </c>
      <c r="E1974" s="136">
        <v>1</v>
      </c>
      <c r="F1974" s="137">
        <v>11.3</v>
      </c>
      <c r="G1974" s="137">
        <v>11.3</v>
      </c>
    </row>
    <row r="1975" spans="1:7">
      <c r="A1975" s="138"/>
      <c r="B1975" s="138"/>
      <c r="C1975" s="138"/>
      <c r="D1975" s="138"/>
      <c r="E1975" s="176" t="s">
        <v>1806</v>
      </c>
      <c r="F1975" s="176"/>
      <c r="G1975" s="139">
        <v>11.3</v>
      </c>
    </row>
    <row r="1976" spans="1:7">
      <c r="A1976" s="138"/>
      <c r="B1976" s="138"/>
      <c r="C1976" s="138"/>
      <c r="D1976" s="138"/>
      <c r="E1976" s="177" t="s">
        <v>1807</v>
      </c>
      <c r="F1976" s="177"/>
      <c r="G1976" s="140">
        <v>32.58</v>
      </c>
    </row>
    <row r="1977" spans="1:7">
      <c r="A1977" s="138"/>
      <c r="B1977" s="138"/>
      <c r="C1977" s="138"/>
      <c r="D1977" s="138"/>
      <c r="E1977" s="178"/>
      <c r="F1977" s="178"/>
      <c r="G1977" s="178"/>
    </row>
    <row r="1978" spans="1:7">
      <c r="A1978" s="179" t="s">
        <v>2374</v>
      </c>
      <c r="B1978" s="179"/>
      <c r="C1978" s="179"/>
      <c r="D1978" s="179"/>
      <c r="E1978" s="179"/>
      <c r="F1978" s="179"/>
      <c r="G1978" s="179"/>
    </row>
    <row r="1979" spans="1:7" ht="16.5">
      <c r="A1979" s="175" t="s">
        <v>1768</v>
      </c>
      <c r="B1979" s="175"/>
      <c r="C1979" s="133" t="s">
        <v>1769</v>
      </c>
      <c r="D1979" s="133" t="s">
        <v>1770</v>
      </c>
      <c r="E1979" s="133" t="s">
        <v>1771</v>
      </c>
      <c r="F1979" s="133" t="s">
        <v>1772</v>
      </c>
      <c r="G1979" s="133" t="s">
        <v>1773</v>
      </c>
    </row>
    <row r="1980" spans="1:7" ht="24.75">
      <c r="A1980" s="134" t="s">
        <v>2375</v>
      </c>
      <c r="B1980" s="135" t="s">
        <v>2376</v>
      </c>
      <c r="C1980" s="134" t="s">
        <v>1761</v>
      </c>
      <c r="D1980" s="134" t="s">
        <v>1787</v>
      </c>
      <c r="E1980" s="136">
        <v>1.05</v>
      </c>
      <c r="F1980" s="137">
        <v>20</v>
      </c>
      <c r="G1980" s="137">
        <v>21</v>
      </c>
    </row>
    <row r="1981" spans="1:7">
      <c r="A1981" s="138"/>
      <c r="B1981" s="138"/>
      <c r="C1981" s="138"/>
      <c r="D1981" s="138"/>
      <c r="E1981" s="176" t="s">
        <v>1792</v>
      </c>
      <c r="F1981" s="176"/>
      <c r="G1981" s="139">
        <v>21</v>
      </c>
    </row>
    <row r="1982" spans="1:7" ht="16.5">
      <c r="A1982" s="175" t="s">
        <v>1793</v>
      </c>
      <c r="B1982" s="175"/>
      <c r="C1982" s="133" t="s">
        <v>1769</v>
      </c>
      <c r="D1982" s="133" t="s">
        <v>1770</v>
      </c>
      <c r="E1982" s="133" t="s">
        <v>1771</v>
      </c>
      <c r="F1982" s="133" t="s">
        <v>1772</v>
      </c>
      <c r="G1982" s="133" t="s">
        <v>1773</v>
      </c>
    </row>
    <row r="1983" spans="1:7" ht="16.5">
      <c r="A1983" s="134" t="s">
        <v>2292</v>
      </c>
      <c r="B1983" s="135" t="s">
        <v>2293</v>
      </c>
      <c r="C1983" s="134" t="s">
        <v>1761</v>
      </c>
      <c r="D1983" s="134" t="s">
        <v>1796</v>
      </c>
      <c r="E1983" s="136">
        <v>0.15720000000000001</v>
      </c>
      <c r="F1983" s="137">
        <v>27.67</v>
      </c>
      <c r="G1983" s="137">
        <v>4.34</v>
      </c>
    </row>
    <row r="1984" spans="1:7">
      <c r="A1984" s="134" t="s">
        <v>2199</v>
      </c>
      <c r="B1984" s="135" t="s">
        <v>2200</v>
      </c>
      <c r="C1984" s="134" t="s">
        <v>1761</v>
      </c>
      <c r="D1984" s="134" t="s">
        <v>1796</v>
      </c>
      <c r="E1984" s="136">
        <v>0.15720000000000001</v>
      </c>
      <c r="F1984" s="137">
        <v>39.01</v>
      </c>
      <c r="G1984" s="137">
        <v>6.13</v>
      </c>
    </row>
    <row r="1985" spans="1:7">
      <c r="A1985" s="138"/>
      <c r="B1985" s="138"/>
      <c r="C1985" s="138"/>
      <c r="D1985" s="138"/>
      <c r="E1985" s="176" t="s">
        <v>1803</v>
      </c>
      <c r="F1985" s="176"/>
      <c r="G1985" s="139">
        <v>10.47</v>
      </c>
    </row>
    <row r="1986" spans="1:7" ht="16.5">
      <c r="A1986" s="175" t="s">
        <v>14</v>
      </c>
      <c r="B1986" s="175"/>
      <c r="C1986" s="133" t="s">
        <v>1769</v>
      </c>
      <c r="D1986" s="133" t="s">
        <v>1770</v>
      </c>
      <c r="E1986" s="133" t="s">
        <v>1771</v>
      </c>
      <c r="F1986" s="133" t="s">
        <v>1772</v>
      </c>
      <c r="G1986" s="133" t="s">
        <v>1773</v>
      </c>
    </row>
    <row r="1987" spans="1:7" ht="41.25">
      <c r="A1987" s="134" t="s">
        <v>2339</v>
      </c>
      <c r="B1987" s="135" t="s">
        <v>2340</v>
      </c>
      <c r="C1987" s="134" t="s">
        <v>1761</v>
      </c>
      <c r="D1987" s="134" t="s">
        <v>1787</v>
      </c>
      <c r="E1987" s="136">
        <v>1</v>
      </c>
      <c r="F1987" s="137">
        <v>11.3</v>
      </c>
      <c r="G1987" s="137">
        <v>11.3</v>
      </c>
    </row>
    <row r="1988" spans="1:7">
      <c r="A1988" s="138"/>
      <c r="B1988" s="138"/>
      <c r="C1988" s="138"/>
      <c r="D1988" s="138"/>
      <c r="E1988" s="176" t="s">
        <v>1806</v>
      </c>
      <c r="F1988" s="176"/>
      <c r="G1988" s="139">
        <v>11.3</v>
      </c>
    </row>
    <row r="1989" spans="1:7">
      <c r="A1989" s="138"/>
      <c r="B1989" s="138"/>
      <c r="C1989" s="138"/>
      <c r="D1989" s="138"/>
      <c r="E1989" s="177" t="s">
        <v>1807</v>
      </c>
      <c r="F1989" s="177"/>
      <c r="G1989" s="140">
        <v>42.77</v>
      </c>
    </row>
    <row r="1990" spans="1:7">
      <c r="A1990" s="138"/>
      <c r="B1990" s="138"/>
      <c r="C1990" s="138"/>
      <c r="D1990" s="138"/>
      <c r="E1990" s="178"/>
      <c r="F1990" s="178"/>
      <c r="G1990" s="178"/>
    </row>
    <row r="1991" spans="1:7">
      <c r="A1991" s="179" t="s">
        <v>2377</v>
      </c>
      <c r="B1991" s="179"/>
      <c r="C1991" s="179"/>
      <c r="D1991" s="179"/>
      <c r="E1991" s="179"/>
      <c r="F1991" s="179"/>
      <c r="G1991" s="179"/>
    </row>
    <row r="1992" spans="1:7" ht="16.5">
      <c r="A1992" s="175" t="s">
        <v>1768</v>
      </c>
      <c r="B1992" s="175"/>
      <c r="C1992" s="133" t="s">
        <v>1769</v>
      </c>
      <c r="D1992" s="133" t="s">
        <v>1770</v>
      </c>
      <c r="E1992" s="133" t="s">
        <v>1771</v>
      </c>
      <c r="F1992" s="133" t="s">
        <v>1772</v>
      </c>
      <c r="G1992" s="133" t="s">
        <v>1773</v>
      </c>
    </row>
    <row r="1993" spans="1:7" ht="24.75">
      <c r="A1993" s="134" t="s">
        <v>2378</v>
      </c>
      <c r="B1993" s="135" t="s">
        <v>2379</v>
      </c>
      <c r="C1993" s="134" t="s">
        <v>1761</v>
      </c>
      <c r="D1993" s="134" t="s">
        <v>1787</v>
      </c>
      <c r="E1993" s="136">
        <v>1.05</v>
      </c>
      <c r="F1993" s="137">
        <v>15.54</v>
      </c>
      <c r="G1993" s="137">
        <v>16.309999999999999</v>
      </c>
    </row>
    <row r="1994" spans="1:7">
      <c r="A1994" s="138"/>
      <c r="B1994" s="138"/>
      <c r="C1994" s="138"/>
      <c r="D1994" s="138"/>
      <c r="E1994" s="176" t="s">
        <v>1792</v>
      </c>
      <c r="F1994" s="176"/>
      <c r="G1994" s="139">
        <v>16.309999999999999</v>
      </c>
    </row>
    <row r="1995" spans="1:7" ht="16.5">
      <c r="A1995" s="175" t="s">
        <v>1793</v>
      </c>
      <c r="B1995" s="175"/>
      <c r="C1995" s="133" t="s">
        <v>1769</v>
      </c>
      <c r="D1995" s="133" t="s">
        <v>1770</v>
      </c>
      <c r="E1995" s="133" t="s">
        <v>1771</v>
      </c>
      <c r="F1995" s="133" t="s">
        <v>1772</v>
      </c>
      <c r="G1995" s="133" t="s">
        <v>1773</v>
      </c>
    </row>
    <row r="1996" spans="1:7" ht="16.5">
      <c r="A1996" s="134" t="s">
        <v>2292</v>
      </c>
      <c r="B1996" s="135" t="s">
        <v>2293</v>
      </c>
      <c r="C1996" s="134" t="s">
        <v>1761</v>
      </c>
      <c r="D1996" s="134" t="s">
        <v>1796</v>
      </c>
      <c r="E1996" s="136">
        <v>0.15720000000000001</v>
      </c>
      <c r="F1996" s="137">
        <v>27.67</v>
      </c>
      <c r="G1996" s="137">
        <v>4.34</v>
      </c>
    </row>
    <row r="1997" spans="1:7">
      <c r="A1997" s="134" t="s">
        <v>2199</v>
      </c>
      <c r="B1997" s="135" t="s">
        <v>2200</v>
      </c>
      <c r="C1997" s="134" t="s">
        <v>1761</v>
      </c>
      <c r="D1997" s="134" t="s">
        <v>1796</v>
      </c>
      <c r="E1997" s="136">
        <v>0.15720000000000001</v>
      </c>
      <c r="F1997" s="137">
        <v>39.01</v>
      </c>
      <c r="G1997" s="137">
        <v>6.13</v>
      </c>
    </row>
    <row r="1998" spans="1:7">
      <c r="A1998" s="138"/>
      <c r="B1998" s="138"/>
      <c r="C1998" s="138"/>
      <c r="D1998" s="138"/>
      <c r="E1998" s="176" t="s">
        <v>1803</v>
      </c>
      <c r="F1998" s="176"/>
      <c r="G1998" s="139">
        <v>10.47</v>
      </c>
    </row>
    <row r="1999" spans="1:7" ht="16.5">
      <c r="A1999" s="175" t="s">
        <v>14</v>
      </c>
      <c r="B1999" s="175"/>
      <c r="C1999" s="133" t="s">
        <v>1769</v>
      </c>
      <c r="D1999" s="133" t="s">
        <v>1770</v>
      </c>
      <c r="E1999" s="133" t="s">
        <v>1771</v>
      </c>
      <c r="F1999" s="133" t="s">
        <v>1772</v>
      </c>
      <c r="G1999" s="133" t="s">
        <v>1773</v>
      </c>
    </row>
    <row r="2000" spans="1:7" ht="41.25">
      <c r="A2000" s="134" t="s">
        <v>2339</v>
      </c>
      <c r="B2000" s="135" t="s">
        <v>2340</v>
      </c>
      <c r="C2000" s="134" t="s">
        <v>1761</v>
      </c>
      <c r="D2000" s="134" t="s">
        <v>1787</v>
      </c>
      <c r="E2000" s="136">
        <v>1</v>
      </c>
      <c r="F2000" s="137">
        <v>11.3</v>
      </c>
      <c r="G2000" s="137">
        <v>11.3</v>
      </c>
    </row>
    <row r="2001" spans="1:7">
      <c r="A2001" s="138"/>
      <c r="B2001" s="138"/>
      <c r="C2001" s="138"/>
      <c r="D2001" s="138"/>
      <c r="E2001" s="176" t="s">
        <v>1806</v>
      </c>
      <c r="F2001" s="176"/>
      <c r="G2001" s="139">
        <v>11.3</v>
      </c>
    </row>
    <row r="2002" spans="1:7">
      <c r="A2002" s="138"/>
      <c r="B2002" s="138"/>
      <c r="C2002" s="138"/>
      <c r="D2002" s="138"/>
      <c r="E2002" s="177" t="s">
        <v>1807</v>
      </c>
      <c r="F2002" s="177"/>
      <c r="G2002" s="140">
        <v>38.08</v>
      </c>
    </row>
    <row r="2003" spans="1:7">
      <c r="A2003" s="138"/>
      <c r="B2003" s="138"/>
      <c r="C2003" s="138"/>
      <c r="D2003" s="138"/>
      <c r="E2003" s="178"/>
      <c r="F2003" s="178"/>
      <c r="G2003" s="178"/>
    </row>
    <row r="2004" spans="1:7">
      <c r="A2004" s="179" t="s">
        <v>2380</v>
      </c>
      <c r="B2004" s="179"/>
      <c r="C2004" s="179"/>
      <c r="D2004" s="179"/>
      <c r="E2004" s="179"/>
      <c r="F2004" s="179"/>
      <c r="G2004" s="179"/>
    </row>
    <row r="2005" spans="1:7" ht="16.5">
      <c r="A2005" s="175" t="s">
        <v>1768</v>
      </c>
      <c r="B2005" s="175"/>
      <c r="C2005" s="133" t="s">
        <v>1769</v>
      </c>
      <c r="D2005" s="133" t="s">
        <v>1770</v>
      </c>
      <c r="E2005" s="133" t="s">
        <v>1771</v>
      </c>
      <c r="F2005" s="133" t="s">
        <v>1772</v>
      </c>
      <c r="G2005" s="133" t="s">
        <v>1773</v>
      </c>
    </row>
    <row r="2006" spans="1:7" ht="24.75">
      <c r="A2006" s="134" t="s">
        <v>2381</v>
      </c>
      <c r="B2006" s="135" t="s">
        <v>2382</v>
      </c>
      <c r="C2006" s="134" t="s">
        <v>1761</v>
      </c>
      <c r="D2006" s="134" t="s">
        <v>1787</v>
      </c>
      <c r="E2006" s="136">
        <v>1.05</v>
      </c>
      <c r="F2006" s="137">
        <v>26.65</v>
      </c>
      <c r="G2006" s="137">
        <v>27.98</v>
      </c>
    </row>
    <row r="2007" spans="1:7">
      <c r="A2007" s="138"/>
      <c r="B2007" s="138"/>
      <c r="C2007" s="138"/>
      <c r="D2007" s="138"/>
      <c r="E2007" s="176" t="s">
        <v>1792</v>
      </c>
      <c r="F2007" s="176"/>
      <c r="G2007" s="139">
        <v>27.98</v>
      </c>
    </row>
    <row r="2008" spans="1:7" ht="16.5">
      <c r="A2008" s="175" t="s">
        <v>1793</v>
      </c>
      <c r="B2008" s="175"/>
      <c r="C2008" s="133" t="s">
        <v>1769</v>
      </c>
      <c r="D2008" s="133" t="s">
        <v>1770</v>
      </c>
      <c r="E2008" s="133" t="s">
        <v>1771</v>
      </c>
      <c r="F2008" s="133" t="s">
        <v>1772</v>
      </c>
      <c r="G2008" s="133" t="s">
        <v>1773</v>
      </c>
    </row>
    <row r="2009" spans="1:7" ht="16.5">
      <c r="A2009" s="134" t="s">
        <v>2292</v>
      </c>
      <c r="B2009" s="135" t="s">
        <v>2293</v>
      </c>
      <c r="C2009" s="134" t="s">
        <v>1761</v>
      </c>
      <c r="D2009" s="134" t="s">
        <v>1796</v>
      </c>
      <c r="E2009" s="136">
        <v>0.15720000000000001</v>
      </c>
      <c r="F2009" s="137">
        <v>27.67</v>
      </c>
      <c r="G2009" s="137">
        <v>4.34</v>
      </c>
    </row>
    <row r="2010" spans="1:7">
      <c r="A2010" s="134" t="s">
        <v>2199</v>
      </c>
      <c r="B2010" s="135" t="s">
        <v>2200</v>
      </c>
      <c r="C2010" s="134" t="s">
        <v>1761</v>
      </c>
      <c r="D2010" s="134" t="s">
        <v>1796</v>
      </c>
      <c r="E2010" s="136">
        <v>0.15720000000000001</v>
      </c>
      <c r="F2010" s="137">
        <v>39.01</v>
      </c>
      <c r="G2010" s="137">
        <v>6.13</v>
      </c>
    </row>
    <row r="2011" spans="1:7">
      <c r="A2011" s="138"/>
      <c r="B2011" s="138"/>
      <c r="C2011" s="138"/>
      <c r="D2011" s="138"/>
      <c r="E2011" s="176" t="s">
        <v>1803</v>
      </c>
      <c r="F2011" s="176"/>
      <c r="G2011" s="139">
        <v>10.47</v>
      </c>
    </row>
    <row r="2012" spans="1:7" ht="16.5">
      <c r="A2012" s="175" t="s">
        <v>14</v>
      </c>
      <c r="B2012" s="175"/>
      <c r="C2012" s="133" t="s">
        <v>1769</v>
      </c>
      <c r="D2012" s="133" t="s">
        <v>1770</v>
      </c>
      <c r="E2012" s="133" t="s">
        <v>1771</v>
      </c>
      <c r="F2012" s="133" t="s">
        <v>1772</v>
      </c>
      <c r="G2012" s="133" t="s">
        <v>1773</v>
      </c>
    </row>
    <row r="2013" spans="1:7" ht="41.25">
      <c r="A2013" s="134" t="s">
        <v>2339</v>
      </c>
      <c r="B2013" s="135" t="s">
        <v>2340</v>
      </c>
      <c r="C2013" s="134" t="s">
        <v>1761</v>
      </c>
      <c r="D2013" s="134" t="s">
        <v>1787</v>
      </c>
      <c r="E2013" s="136">
        <v>1</v>
      </c>
      <c r="F2013" s="137">
        <v>11.3</v>
      </c>
      <c r="G2013" s="137">
        <v>11.3</v>
      </c>
    </row>
    <row r="2014" spans="1:7">
      <c r="A2014" s="138"/>
      <c r="B2014" s="138"/>
      <c r="C2014" s="138"/>
      <c r="D2014" s="138"/>
      <c r="E2014" s="176" t="s">
        <v>1806</v>
      </c>
      <c r="F2014" s="176"/>
      <c r="G2014" s="139">
        <v>11.3</v>
      </c>
    </row>
    <row r="2015" spans="1:7">
      <c r="A2015" s="138"/>
      <c r="B2015" s="138"/>
      <c r="C2015" s="138"/>
      <c r="D2015" s="138"/>
      <c r="E2015" s="177" t="s">
        <v>1807</v>
      </c>
      <c r="F2015" s="177"/>
      <c r="G2015" s="140">
        <v>49.75</v>
      </c>
    </row>
    <row r="2016" spans="1:7">
      <c r="A2016" s="138"/>
      <c r="B2016" s="138"/>
      <c r="C2016" s="138"/>
      <c r="D2016" s="138"/>
      <c r="E2016" s="178"/>
      <c r="F2016" s="178"/>
      <c r="G2016" s="178"/>
    </row>
    <row r="2017" spans="1:7">
      <c r="A2017" s="179" t="s">
        <v>2336</v>
      </c>
      <c r="B2017" s="179"/>
      <c r="C2017" s="179"/>
      <c r="D2017" s="179"/>
      <c r="E2017" s="179"/>
      <c r="F2017" s="179"/>
      <c r="G2017" s="179"/>
    </row>
    <row r="2018" spans="1:7" ht="16.5">
      <c r="A2018" s="175" t="s">
        <v>1768</v>
      </c>
      <c r="B2018" s="175"/>
      <c r="C2018" s="133" t="s">
        <v>1769</v>
      </c>
      <c r="D2018" s="133" t="s">
        <v>1770</v>
      </c>
      <c r="E2018" s="133" t="s">
        <v>1771</v>
      </c>
      <c r="F2018" s="133" t="s">
        <v>1772</v>
      </c>
      <c r="G2018" s="133" t="s">
        <v>1773</v>
      </c>
    </row>
    <row r="2019" spans="1:7" ht="24.75">
      <c r="A2019" s="134" t="s">
        <v>2337</v>
      </c>
      <c r="B2019" s="135" t="s">
        <v>2338</v>
      </c>
      <c r="C2019" s="134" t="s">
        <v>1761</v>
      </c>
      <c r="D2019" s="134" t="s">
        <v>1787</v>
      </c>
      <c r="E2019" s="136">
        <v>1.05</v>
      </c>
      <c r="F2019" s="137">
        <v>7.85</v>
      </c>
      <c r="G2019" s="137">
        <v>8.24</v>
      </c>
    </row>
    <row r="2020" spans="1:7">
      <c r="A2020" s="138"/>
      <c r="B2020" s="138"/>
      <c r="C2020" s="138"/>
      <c r="D2020" s="138"/>
      <c r="E2020" s="176" t="s">
        <v>1792</v>
      </c>
      <c r="F2020" s="176"/>
      <c r="G2020" s="139">
        <v>8.24</v>
      </c>
    </row>
    <row r="2021" spans="1:7" ht="16.5">
      <c r="A2021" s="175" t="s">
        <v>1793</v>
      </c>
      <c r="B2021" s="175"/>
      <c r="C2021" s="133" t="s">
        <v>1769</v>
      </c>
      <c r="D2021" s="133" t="s">
        <v>1770</v>
      </c>
      <c r="E2021" s="133" t="s">
        <v>1771</v>
      </c>
      <c r="F2021" s="133" t="s">
        <v>1772</v>
      </c>
      <c r="G2021" s="133" t="s">
        <v>1773</v>
      </c>
    </row>
    <row r="2022" spans="1:7" ht="16.5">
      <c r="A2022" s="134" t="s">
        <v>2292</v>
      </c>
      <c r="B2022" s="135" t="s">
        <v>2293</v>
      </c>
      <c r="C2022" s="134" t="s">
        <v>1761</v>
      </c>
      <c r="D2022" s="134" t="s">
        <v>1796</v>
      </c>
      <c r="E2022" s="136">
        <v>0.15720000000000001</v>
      </c>
      <c r="F2022" s="137">
        <v>27.67</v>
      </c>
      <c r="G2022" s="137">
        <v>4.34</v>
      </c>
    </row>
    <row r="2023" spans="1:7">
      <c r="A2023" s="134" t="s">
        <v>2199</v>
      </c>
      <c r="B2023" s="135" t="s">
        <v>2200</v>
      </c>
      <c r="C2023" s="134" t="s">
        <v>1761</v>
      </c>
      <c r="D2023" s="134" t="s">
        <v>1796</v>
      </c>
      <c r="E2023" s="136">
        <v>0.15720000000000001</v>
      </c>
      <c r="F2023" s="137">
        <v>39.01</v>
      </c>
      <c r="G2023" s="137">
        <v>6.13</v>
      </c>
    </row>
    <row r="2024" spans="1:7">
      <c r="A2024" s="138"/>
      <c r="B2024" s="138"/>
      <c r="C2024" s="138"/>
      <c r="D2024" s="138"/>
      <c r="E2024" s="176" t="s">
        <v>1803</v>
      </c>
      <c r="F2024" s="176"/>
      <c r="G2024" s="139">
        <v>10.47</v>
      </c>
    </row>
    <row r="2025" spans="1:7" ht="16.5">
      <c r="A2025" s="175" t="s">
        <v>14</v>
      </c>
      <c r="B2025" s="175"/>
      <c r="C2025" s="133" t="s">
        <v>1769</v>
      </c>
      <c r="D2025" s="133" t="s">
        <v>1770</v>
      </c>
      <c r="E2025" s="133" t="s">
        <v>1771</v>
      </c>
      <c r="F2025" s="133" t="s">
        <v>1772</v>
      </c>
      <c r="G2025" s="133" t="s">
        <v>1773</v>
      </c>
    </row>
    <row r="2026" spans="1:7" ht="41.25">
      <c r="A2026" s="134" t="s">
        <v>2339</v>
      </c>
      <c r="B2026" s="135" t="s">
        <v>2340</v>
      </c>
      <c r="C2026" s="134" t="s">
        <v>1761</v>
      </c>
      <c r="D2026" s="134" t="s">
        <v>1787</v>
      </c>
      <c r="E2026" s="136">
        <v>1</v>
      </c>
      <c r="F2026" s="137">
        <v>11.3</v>
      </c>
      <c r="G2026" s="137">
        <v>11.3</v>
      </c>
    </row>
    <row r="2027" spans="1:7">
      <c r="A2027" s="138"/>
      <c r="B2027" s="138"/>
      <c r="C2027" s="138"/>
      <c r="D2027" s="138"/>
      <c r="E2027" s="176" t="s">
        <v>1806</v>
      </c>
      <c r="F2027" s="176"/>
      <c r="G2027" s="139">
        <v>11.3</v>
      </c>
    </row>
    <row r="2028" spans="1:7">
      <c r="A2028" s="138"/>
      <c r="B2028" s="138"/>
      <c r="C2028" s="138"/>
      <c r="D2028" s="138"/>
      <c r="E2028" s="177" t="s">
        <v>1807</v>
      </c>
      <c r="F2028" s="177"/>
      <c r="G2028" s="140">
        <v>30.01</v>
      </c>
    </row>
    <row r="2029" spans="1:7">
      <c r="A2029" s="138"/>
      <c r="B2029" s="138"/>
      <c r="C2029" s="138"/>
      <c r="D2029" s="138"/>
      <c r="E2029" s="178"/>
      <c r="F2029" s="178"/>
      <c r="G2029" s="178"/>
    </row>
    <row r="2030" spans="1:7">
      <c r="A2030" s="179" t="s">
        <v>2383</v>
      </c>
      <c r="B2030" s="179"/>
      <c r="C2030" s="179"/>
      <c r="D2030" s="179"/>
      <c r="E2030" s="179"/>
      <c r="F2030" s="179"/>
      <c r="G2030" s="179"/>
    </row>
    <row r="2031" spans="1:7" ht="16.5">
      <c r="A2031" s="175" t="s">
        <v>1768</v>
      </c>
      <c r="B2031" s="175"/>
      <c r="C2031" s="133" t="s">
        <v>1769</v>
      </c>
      <c r="D2031" s="133" t="s">
        <v>1770</v>
      </c>
      <c r="E2031" s="133" t="s">
        <v>1771</v>
      </c>
      <c r="F2031" s="133" t="s">
        <v>1772</v>
      </c>
      <c r="G2031" s="133" t="s">
        <v>1773</v>
      </c>
    </row>
    <row r="2032" spans="1:7" ht="24.75">
      <c r="A2032" s="134" t="s">
        <v>2384</v>
      </c>
      <c r="B2032" s="135" t="s">
        <v>2385</v>
      </c>
      <c r="C2032" s="134" t="s">
        <v>1761</v>
      </c>
      <c r="D2032" s="134" t="s">
        <v>1787</v>
      </c>
      <c r="E2032" s="136">
        <v>1.1499999999999999</v>
      </c>
      <c r="F2032" s="137">
        <v>41.53</v>
      </c>
      <c r="G2032" s="137">
        <v>47.75</v>
      </c>
    </row>
    <row r="2033" spans="1:7">
      <c r="A2033" s="138"/>
      <c r="B2033" s="138"/>
      <c r="C2033" s="138"/>
      <c r="D2033" s="138"/>
      <c r="E2033" s="176" t="s">
        <v>1792</v>
      </c>
      <c r="F2033" s="176"/>
      <c r="G2033" s="139">
        <v>47.75</v>
      </c>
    </row>
    <row r="2034" spans="1:7" ht="16.5">
      <c r="A2034" s="175" t="s">
        <v>1793</v>
      </c>
      <c r="B2034" s="175"/>
      <c r="C2034" s="133" t="s">
        <v>1769</v>
      </c>
      <c r="D2034" s="133" t="s">
        <v>1770</v>
      </c>
      <c r="E2034" s="133" t="s">
        <v>1771</v>
      </c>
      <c r="F2034" s="133" t="s">
        <v>1772</v>
      </c>
      <c r="G2034" s="133" t="s">
        <v>1773</v>
      </c>
    </row>
    <row r="2035" spans="1:7" ht="16.5">
      <c r="A2035" s="134" t="s">
        <v>2292</v>
      </c>
      <c r="B2035" s="135" t="s">
        <v>2293</v>
      </c>
      <c r="C2035" s="134" t="s">
        <v>1761</v>
      </c>
      <c r="D2035" s="134" t="s">
        <v>1796</v>
      </c>
      <c r="E2035" s="136">
        <v>0.15720000000000001</v>
      </c>
      <c r="F2035" s="137">
        <v>27.67</v>
      </c>
      <c r="G2035" s="137">
        <v>4.34</v>
      </c>
    </row>
    <row r="2036" spans="1:7">
      <c r="A2036" s="134" t="s">
        <v>2199</v>
      </c>
      <c r="B2036" s="135" t="s">
        <v>2200</v>
      </c>
      <c r="C2036" s="134" t="s">
        <v>1761</v>
      </c>
      <c r="D2036" s="134" t="s">
        <v>1796</v>
      </c>
      <c r="E2036" s="136">
        <v>0.15720000000000001</v>
      </c>
      <c r="F2036" s="137">
        <v>39.01</v>
      </c>
      <c r="G2036" s="137">
        <v>6.13</v>
      </c>
    </row>
    <row r="2037" spans="1:7">
      <c r="A2037" s="138"/>
      <c r="B2037" s="138"/>
      <c r="C2037" s="138"/>
      <c r="D2037" s="138"/>
      <c r="E2037" s="176" t="s">
        <v>1803</v>
      </c>
      <c r="F2037" s="176"/>
      <c r="G2037" s="139">
        <v>10.47</v>
      </c>
    </row>
    <row r="2038" spans="1:7" ht="16.5">
      <c r="A2038" s="175" t="s">
        <v>14</v>
      </c>
      <c r="B2038" s="175"/>
      <c r="C2038" s="133" t="s">
        <v>1769</v>
      </c>
      <c r="D2038" s="133" t="s">
        <v>1770</v>
      </c>
      <c r="E2038" s="133" t="s">
        <v>1771</v>
      </c>
      <c r="F2038" s="133" t="s">
        <v>1772</v>
      </c>
      <c r="G2038" s="133" t="s">
        <v>1773</v>
      </c>
    </row>
    <row r="2039" spans="1:7" ht="41.25">
      <c r="A2039" s="134" t="s">
        <v>2339</v>
      </c>
      <c r="B2039" s="135" t="s">
        <v>2340</v>
      </c>
      <c r="C2039" s="134" t="s">
        <v>1761</v>
      </c>
      <c r="D2039" s="134" t="s">
        <v>1787</v>
      </c>
      <c r="E2039" s="136">
        <v>1</v>
      </c>
      <c r="F2039" s="137">
        <v>11.3</v>
      </c>
      <c r="G2039" s="137">
        <v>11.3</v>
      </c>
    </row>
    <row r="2040" spans="1:7">
      <c r="A2040" s="138"/>
      <c r="B2040" s="138"/>
      <c r="C2040" s="138"/>
      <c r="D2040" s="138"/>
      <c r="E2040" s="176" t="s">
        <v>1806</v>
      </c>
      <c r="F2040" s="176"/>
      <c r="G2040" s="139">
        <v>11.3</v>
      </c>
    </row>
    <row r="2041" spans="1:7">
      <c r="A2041" s="138"/>
      <c r="B2041" s="138"/>
      <c r="C2041" s="138"/>
      <c r="D2041" s="138"/>
      <c r="E2041" s="177" t="s">
        <v>1807</v>
      </c>
      <c r="F2041" s="177"/>
      <c r="G2041" s="140">
        <v>69.52</v>
      </c>
    </row>
    <row r="2042" spans="1:7">
      <c r="A2042" s="138"/>
      <c r="B2042" s="138"/>
      <c r="C2042" s="138"/>
      <c r="D2042" s="138"/>
      <c r="E2042" s="178"/>
      <c r="F2042" s="178"/>
      <c r="G2042" s="178"/>
    </row>
    <row r="2043" spans="1:7">
      <c r="A2043" s="179" t="s">
        <v>2386</v>
      </c>
      <c r="B2043" s="179"/>
      <c r="C2043" s="179"/>
      <c r="D2043" s="179"/>
      <c r="E2043" s="179"/>
      <c r="F2043" s="179"/>
      <c r="G2043" s="179"/>
    </row>
    <row r="2044" spans="1:7" ht="16.5">
      <c r="A2044" s="175" t="s">
        <v>1768</v>
      </c>
      <c r="B2044" s="175"/>
      <c r="C2044" s="133" t="s">
        <v>1769</v>
      </c>
      <c r="D2044" s="133" t="s">
        <v>1770</v>
      </c>
      <c r="E2044" s="133" t="s">
        <v>1771</v>
      </c>
      <c r="F2044" s="133" t="s">
        <v>1772</v>
      </c>
      <c r="G2044" s="133" t="s">
        <v>1773</v>
      </c>
    </row>
    <row r="2045" spans="1:7" ht="24.75">
      <c r="A2045" s="134" t="s">
        <v>2387</v>
      </c>
      <c r="B2045" s="135" t="s">
        <v>2388</v>
      </c>
      <c r="C2045" s="134" t="s">
        <v>1761</v>
      </c>
      <c r="D2045" s="134" t="s">
        <v>1779</v>
      </c>
      <c r="E2045" s="136">
        <v>1</v>
      </c>
      <c r="F2045" s="137">
        <v>56.61</v>
      </c>
      <c r="G2045" s="137">
        <v>56.61</v>
      </c>
    </row>
    <row r="2046" spans="1:7">
      <c r="A2046" s="138"/>
      <c r="B2046" s="138"/>
      <c r="C2046" s="138"/>
      <c r="D2046" s="138"/>
      <c r="E2046" s="176" t="s">
        <v>1792</v>
      </c>
      <c r="F2046" s="176"/>
      <c r="G2046" s="139">
        <v>56.61</v>
      </c>
    </row>
    <row r="2047" spans="1:7" ht="16.5">
      <c r="A2047" s="175" t="s">
        <v>1793</v>
      </c>
      <c r="B2047" s="175"/>
      <c r="C2047" s="133" t="s">
        <v>1769</v>
      </c>
      <c r="D2047" s="133" t="s">
        <v>1770</v>
      </c>
      <c r="E2047" s="133" t="s">
        <v>1771</v>
      </c>
      <c r="F2047" s="133" t="s">
        <v>1772</v>
      </c>
      <c r="G2047" s="133" t="s">
        <v>1773</v>
      </c>
    </row>
    <row r="2048" spans="1:7" ht="16.5">
      <c r="A2048" s="134" t="s">
        <v>2292</v>
      </c>
      <c r="B2048" s="135" t="s">
        <v>2293</v>
      </c>
      <c r="C2048" s="134" t="s">
        <v>1761</v>
      </c>
      <c r="D2048" s="134" t="s">
        <v>1796</v>
      </c>
      <c r="E2048" s="136">
        <v>0.34599999999999997</v>
      </c>
      <c r="F2048" s="137">
        <v>27.67</v>
      </c>
      <c r="G2048" s="137">
        <v>9.57</v>
      </c>
    </row>
    <row r="2049" spans="1:7">
      <c r="A2049" s="134" t="s">
        <v>2199</v>
      </c>
      <c r="B2049" s="135" t="s">
        <v>2200</v>
      </c>
      <c r="C2049" s="134" t="s">
        <v>1761</v>
      </c>
      <c r="D2049" s="134" t="s">
        <v>1796</v>
      </c>
      <c r="E2049" s="136">
        <v>0.34599999999999997</v>
      </c>
      <c r="F2049" s="137">
        <v>39.01</v>
      </c>
      <c r="G2049" s="137">
        <v>13.49</v>
      </c>
    </row>
    <row r="2050" spans="1:7">
      <c r="A2050" s="138"/>
      <c r="B2050" s="138"/>
      <c r="C2050" s="138"/>
      <c r="D2050" s="138"/>
      <c r="E2050" s="176" t="s">
        <v>1803</v>
      </c>
      <c r="F2050" s="176"/>
      <c r="G2050" s="139">
        <v>23.06</v>
      </c>
    </row>
    <row r="2051" spans="1:7">
      <c r="A2051" s="138"/>
      <c r="B2051" s="138"/>
      <c r="C2051" s="138"/>
      <c r="D2051" s="138"/>
      <c r="E2051" s="177" t="s">
        <v>1807</v>
      </c>
      <c r="F2051" s="177"/>
      <c r="G2051" s="140">
        <v>79.67</v>
      </c>
    </row>
    <row r="2052" spans="1:7">
      <c r="A2052" s="138"/>
      <c r="B2052" s="138"/>
      <c r="C2052" s="138"/>
      <c r="D2052" s="138"/>
      <c r="E2052" s="178"/>
      <c r="F2052" s="178"/>
      <c r="G2052" s="178"/>
    </row>
    <row r="2053" spans="1:7">
      <c r="A2053" s="179" t="s">
        <v>2389</v>
      </c>
      <c r="B2053" s="179"/>
      <c r="C2053" s="179"/>
      <c r="D2053" s="179"/>
      <c r="E2053" s="179"/>
      <c r="F2053" s="179"/>
      <c r="G2053" s="179"/>
    </row>
    <row r="2054" spans="1:7" ht="16.5">
      <c r="A2054" s="175" t="s">
        <v>1768</v>
      </c>
      <c r="B2054" s="175"/>
      <c r="C2054" s="133" t="s">
        <v>1769</v>
      </c>
      <c r="D2054" s="133" t="s">
        <v>1770</v>
      </c>
      <c r="E2054" s="133" t="s">
        <v>1771</v>
      </c>
      <c r="F2054" s="133" t="s">
        <v>1772</v>
      </c>
      <c r="G2054" s="133" t="s">
        <v>1773</v>
      </c>
    </row>
    <row r="2055" spans="1:7" ht="24.75">
      <c r="A2055" s="134" t="s">
        <v>2390</v>
      </c>
      <c r="B2055" s="135" t="s">
        <v>2391</v>
      </c>
      <c r="C2055" s="134" t="s">
        <v>1761</v>
      </c>
      <c r="D2055" s="134" t="s">
        <v>1779</v>
      </c>
      <c r="E2055" s="136">
        <v>1</v>
      </c>
      <c r="F2055" s="137">
        <v>125.4</v>
      </c>
      <c r="G2055" s="137">
        <v>125.4</v>
      </c>
    </row>
    <row r="2056" spans="1:7">
      <c r="A2056" s="138"/>
      <c r="B2056" s="138"/>
      <c r="C2056" s="138"/>
      <c r="D2056" s="138"/>
      <c r="E2056" s="176" t="s">
        <v>1792</v>
      </c>
      <c r="F2056" s="176"/>
      <c r="G2056" s="139">
        <v>125.4</v>
      </c>
    </row>
    <row r="2057" spans="1:7" ht="16.5">
      <c r="A2057" s="175" t="s">
        <v>1793</v>
      </c>
      <c r="B2057" s="175"/>
      <c r="C2057" s="133" t="s">
        <v>1769</v>
      </c>
      <c r="D2057" s="133" t="s">
        <v>1770</v>
      </c>
      <c r="E2057" s="133" t="s">
        <v>1771</v>
      </c>
      <c r="F2057" s="133" t="s">
        <v>1772</v>
      </c>
      <c r="G2057" s="133" t="s">
        <v>1773</v>
      </c>
    </row>
    <row r="2058" spans="1:7" ht="16.5">
      <c r="A2058" s="134" t="s">
        <v>2292</v>
      </c>
      <c r="B2058" s="135" t="s">
        <v>2293</v>
      </c>
      <c r="C2058" s="134" t="s">
        <v>1761</v>
      </c>
      <c r="D2058" s="134" t="s">
        <v>1796</v>
      </c>
      <c r="E2058" s="136">
        <v>0.34599999999999997</v>
      </c>
      <c r="F2058" s="137">
        <v>27.67</v>
      </c>
      <c r="G2058" s="137">
        <v>9.57</v>
      </c>
    </row>
    <row r="2059" spans="1:7">
      <c r="A2059" s="134" t="s">
        <v>2199</v>
      </c>
      <c r="B2059" s="135" t="s">
        <v>2200</v>
      </c>
      <c r="C2059" s="134" t="s">
        <v>1761</v>
      </c>
      <c r="D2059" s="134" t="s">
        <v>1796</v>
      </c>
      <c r="E2059" s="136">
        <v>0.34599999999999997</v>
      </c>
      <c r="F2059" s="137">
        <v>39.01</v>
      </c>
      <c r="G2059" s="137">
        <v>13.49</v>
      </c>
    </row>
    <row r="2060" spans="1:7">
      <c r="A2060" s="138"/>
      <c r="B2060" s="138"/>
      <c r="C2060" s="138"/>
      <c r="D2060" s="138"/>
      <c r="E2060" s="176" t="s">
        <v>1803</v>
      </c>
      <c r="F2060" s="176"/>
      <c r="G2060" s="139">
        <v>23.06</v>
      </c>
    </row>
    <row r="2061" spans="1:7">
      <c r="A2061" s="138"/>
      <c r="B2061" s="138"/>
      <c r="C2061" s="138"/>
      <c r="D2061" s="138"/>
      <c r="E2061" s="177" t="s">
        <v>1807</v>
      </c>
      <c r="F2061" s="177"/>
      <c r="G2061" s="140">
        <v>148.46</v>
      </c>
    </row>
    <row r="2062" spans="1:7">
      <c r="A2062" s="138"/>
      <c r="B2062" s="138"/>
      <c r="C2062" s="138"/>
      <c r="D2062" s="138"/>
      <c r="E2062" s="178"/>
      <c r="F2062" s="178"/>
      <c r="G2062" s="178"/>
    </row>
    <row r="2063" spans="1:7">
      <c r="A2063" s="179" t="s">
        <v>2392</v>
      </c>
      <c r="B2063" s="179"/>
      <c r="C2063" s="179"/>
      <c r="D2063" s="179"/>
      <c r="E2063" s="179"/>
      <c r="F2063" s="179"/>
      <c r="G2063" s="179"/>
    </row>
    <row r="2064" spans="1:7" ht="16.5">
      <c r="A2064" s="175" t="s">
        <v>1768</v>
      </c>
      <c r="B2064" s="175"/>
      <c r="C2064" s="133" t="s">
        <v>1769</v>
      </c>
      <c r="D2064" s="133" t="s">
        <v>1770</v>
      </c>
      <c r="E2064" s="133" t="s">
        <v>1771</v>
      </c>
      <c r="F2064" s="133" t="s">
        <v>1772</v>
      </c>
      <c r="G2064" s="133" t="s">
        <v>1773</v>
      </c>
    </row>
    <row r="2065" spans="1:7" ht="16.5">
      <c r="A2065" s="134" t="s">
        <v>2393</v>
      </c>
      <c r="B2065" s="135" t="s">
        <v>2394</v>
      </c>
      <c r="C2065" s="134" t="s">
        <v>2003</v>
      </c>
      <c r="D2065" s="134" t="s">
        <v>1787</v>
      </c>
      <c r="E2065" s="136">
        <v>1</v>
      </c>
      <c r="F2065" s="137">
        <v>51.22</v>
      </c>
      <c r="G2065" s="137">
        <v>51.22</v>
      </c>
    </row>
    <row r="2066" spans="1:7" ht="16.5">
      <c r="A2066" s="134" t="s">
        <v>2395</v>
      </c>
      <c r="B2066" s="135" t="s">
        <v>2396</v>
      </c>
      <c r="C2066" s="134" t="s">
        <v>2003</v>
      </c>
      <c r="D2066" s="134" t="s">
        <v>1787</v>
      </c>
      <c r="E2066" s="136">
        <v>1</v>
      </c>
      <c r="F2066" s="137">
        <v>35.450000000000003</v>
      </c>
      <c r="G2066" s="137">
        <v>35.450000000000003</v>
      </c>
    </row>
    <row r="2067" spans="1:7">
      <c r="A2067" s="138"/>
      <c r="B2067" s="138"/>
      <c r="C2067" s="138"/>
      <c r="D2067" s="138"/>
      <c r="E2067" s="176" t="s">
        <v>1792</v>
      </c>
      <c r="F2067" s="176"/>
      <c r="G2067" s="139">
        <v>86.67</v>
      </c>
    </row>
    <row r="2068" spans="1:7" ht="16.5">
      <c r="A2068" s="175" t="s">
        <v>1793</v>
      </c>
      <c r="B2068" s="175"/>
      <c r="C2068" s="133" t="s">
        <v>1769</v>
      </c>
      <c r="D2068" s="133" t="s">
        <v>1770</v>
      </c>
      <c r="E2068" s="133" t="s">
        <v>1771</v>
      </c>
      <c r="F2068" s="133" t="s">
        <v>1772</v>
      </c>
      <c r="G2068" s="133" t="s">
        <v>1773</v>
      </c>
    </row>
    <row r="2069" spans="1:7" ht="16.5">
      <c r="A2069" s="134" t="s">
        <v>2292</v>
      </c>
      <c r="B2069" s="135" t="s">
        <v>2293</v>
      </c>
      <c r="C2069" s="134" t="s">
        <v>1761</v>
      </c>
      <c r="D2069" s="134" t="s">
        <v>1796</v>
      </c>
      <c r="E2069" s="136">
        <v>0.12</v>
      </c>
      <c r="F2069" s="137">
        <v>27.67</v>
      </c>
      <c r="G2069" s="137">
        <v>3.32</v>
      </c>
    </row>
    <row r="2070" spans="1:7">
      <c r="A2070" s="134" t="s">
        <v>2199</v>
      </c>
      <c r="B2070" s="135" t="s">
        <v>2200</v>
      </c>
      <c r="C2070" s="134" t="s">
        <v>1761</v>
      </c>
      <c r="D2070" s="134" t="s">
        <v>1796</v>
      </c>
      <c r="E2070" s="136">
        <v>0.12</v>
      </c>
      <c r="F2070" s="137">
        <v>39.01</v>
      </c>
      <c r="G2070" s="137">
        <v>4.68</v>
      </c>
    </row>
    <row r="2071" spans="1:7">
      <c r="A2071" s="138"/>
      <c r="B2071" s="138"/>
      <c r="C2071" s="138"/>
      <c r="D2071" s="138"/>
      <c r="E2071" s="176" t="s">
        <v>1803</v>
      </c>
      <c r="F2071" s="176"/>
      <c r="G2071" s="139">
        <v>8</v>
      </c>
    </row>
    <row r="2072" spans="1:7" ht="16.5">
      <c r="A2072" s="175" t="s">
        <v>14</v>
      </c>
      <c r="B2072" s="175"/>
      <c r="C2072" s="133" t="s">
        <v>1769</v>
      </c>
      <c r="D2072" s="133" t="s">
        <v>1770</v>
      </c>
      <c r="E2072" s="133" t="s">
        <v>1771</v>
      </c>
      <c r="F2072" s="133" t="s">
        <v>1772</v>
      </c>
      <c r="G2072" s="133" t="s">
        <v>1773</v>
      </c>
    </row>
    <row r="2073" spans="1:7" ht="33">
      <c r="A2073" s="134" t="s">
        <v>2397</v>
      </c>
      <c r="B2073" s="135" t="s">
        <v>2398</v>
      </c>
      <c r="C2073" s="134" t="s">
        <v>1761</v>
      </c>
      <c r="D2073" s="134" t="s">
        <v>1787</v>
      </c>
      <c r="E2073" s="136">
        <v>1</v>
      </c>
      <c r="F2073" s="137">
        <v>57.7</v>
      </c>
      <c r="G2073" s="137">
        <v>57.7</v>
      </c>
    </row>
    <row r="2074" spans="1:7">
      <c r="A2074" s="138"/>
      <c r="B2074" s="138"/>
      <c r="C2074" s="138"/>
      <c r="D2074" s="138"/>
      <c r="E2074" s="176" t="s">
        <v>1806</v>
      </c>
      <c r="F2074" s="176"/>
      <c r="G2074" s="139">
        <v>57.7</v>
      </c>
    </row>
    <row r="2075" spans="1:7">
      <c r="A2075" s="138"/>
      <c r="B2075" s="138"/>
      <c r="C2075" s="138"/>
      <c r="D2075" s="138"/>
      <c r="E2075" s="177" t="s">
        <v>1807</v>
      </c>
      <c r="F2075" s="177"/>
      <c r="G2075" s="140">
        <v>152.37</v>
      </c>
    </row>
    <row r="2076" spans="1:7">
      <c r="A2076" s="138"/>
      <c r="B2076" s="138"/>
      <c r="C2076" s="138"/>
      <c r="D2076" s="138"/>
      <c r="E2076" s="178"/>
      <c r="F2076" s="178"/>
      <c r="G2076" s="178"/>
    </row>
    <row r="2077" spans="1:7">
      <c r="A2077" s="179" t="s">
        <v>2399</v>
      </c>
      <c r="B2077" s="179"/>
      <c r="C2077" s="179"/>
      <c r="D2077" s="179"/>
      <c r="E2077" s="179"/>
      <c r="F2077" s="179"/>
      <c r="G2077" s="179"/>
    </row>
    <row r="2078" spans="1:7" ht="16.5">
      <c r="A2078" s="175" t="s">
        <v>1768</v>
      </c>
      <c r="B2078" s="175"/>
      <c r="C2078" s="133" t="s">
        <v>1769</v>
      </c>
      <c r="D2078" s="133" t="s">
        <v>1770</v>
      </c>
      <c r="E2078" s="133" t="s">
        <v>1771</v>
      </c>
      <c r="F2078" s="133" t="s">
        <v>1772</v>
      </c>
      <c r="G2078" s="133" t="s">
        <v>1773</v>
      </c>
    </row>
    <row r="2079" spans="1:7" ht="16.5">
      <c r="A2079" s="134" t="s">
        <v>2400</v>
      </c>
      <c r="B2079" s="135" t="s">
        <v>2401</v>
      </c>
      <c r="C2079" s="134" t="s">
        <v>2003</v>
      </c>
      <c r="D2079" s="134" t="s">
        <v>1787</v>
      </c>
      <c r="E2079" s="136">
        <v>1</v>
      </c>
      <c r="F2079" s="137">
        <v>62.82</v>
      </c>
      <c r="G2079" s="137">
        <v>62.82</v>
      </c>
    </row>
    <row r="2080" spans="1:7" ht="16.5">
      <c r="A2080" s="134" t="s">
        <v>2402</v>
      </c>
      <c r="B2080" s="135" t="s">
        <v>2403</v>
      </c>
      <c r="C2080" s="134" t="s">
        <v>2003</v>
      </c>
      <c r="D2080" s="134" t="s">
        <v>1787</v>
      </c>
      <c r="E2080" s="136">
        <v>1</v>
      </c>
      <c r="F2080" s="137">
        <v>49.41</v>
      </c>
      <c r="G2080" s="137">
        <v>49.41</v>
      </c>
    </row>
    <row r="2081" spans="1:7">
      <c r="A2081" s="138"/>
      <c r="B2081" s="138"/>
      <c r="C2081" s="138"/>
      <c r="D2081" s="138"/>
      <c r="E2081" s="176" t="s">
        <v>1792</v>
      </c>
      <c r="F2081" s="176"/>
      <c r="G2081" s="139">
        <v>112.23</v>
      </c>
    </row>
    <row r="2082" spans="1:7" ht="16.5">
      <c r="A2082" s="175" t="s">
        <v>1793</v>
      </c>
      <c r="B2082" s="175"/>
      <c r="C2082" s="133" t="s">
        <v>1769</v>
      </c>
      <c r="D2082" s="133" t="s">
        <v>1770</v>
      </c>
      <c r="E2082" s="133" t="s">
        <v>1771</v>
      </c>
      <c r="F2082" s="133" t="s">
        <v>1772</v>
      </c>
      <c r="G2082" s="133" t="s">
        <v>1773</v>
      </c>
    </row>
    <row r="2083" spans="1:7" ht="16.5">
      <c r="A2083" s="134" t="s">
        <v>2292</v>
      </c>
      <c r="B2083" s="135" t="s">
        <v>2293</v>
      </c>
      <c r="C2083" s="134" t="s">
        <v>1761</v>
      </c>
      <c r="D2083" s="134" t="s">
        <v>1796</v>
      </c>
      <c r="E2083" s="136">
        <v>0.12</v>
      </c>
      <c r="F2083" s="137">
        <v>27.67</v>
      </c>
      <c r="G2083" s="137">
        <v>3.32</v>
      </c>
    </row>
    <row r="2084" spans="1:7">
      <c r="A2084" s="134" t="s">
        <v>2199</v>
      </c>
      <c r="B2084" s="135" t="s">
        <v>2200</v>
      </c>
      <c r="C2084" s="134" t="s">
        <v>1761</v>
      </c>
      <c r="D2084" s="134" t="s">
        <v>1796</v>
      </c>
      <c r="E2084" s="136">
        <v>0.12</v>
      </c>
      <c r="F2084" s="137">
        <v>39.01</v>
      </c>
      <c r="G2084" s="137">
        <v>4.68</v>
      </c>
    </row>
    <row r="2085" spans="1:7">
      <c r="A2085" s="138"/>
      <c r="B2085" s="138"/>
      <c r="C2085" s="138"/>
      <c r="D2085" s="138"/>
      <c r="E2085" s="176" t="s">
        <v>1803</v>
      </c>
      <c r="F2085" s="176"/>
      <c r="G2085" s="139">
        <v>8</v>
      </c>
    </row>
    <row r="2086" spans="1:7" ht="16.5">
      <c r="A2086" s="175" t="s">
        <v>14</v>
      </c>
      <c r="B2086" s="175"/>
      <c r="C2086" s="133" t="s">
        <v>1769</v>
      </c>
      <c r="D2086" s="133" t="s">
        <v>1770</v>
      </c>
      <c r="E2086" s="133" t="s">
        <v>1771</v>
      </c>
      <c r="F2086" s="133" t="s">
        <v>1772</v>
      </c>
      <c r="G2086" s="133" t="s">
        <v>1773</v>
      </c>
    </row>
    <row r="2087" spans="1:7" ht="33">
      <c r="A2087" s="134" t="s">
        <v>2397</v>
      </c>
      <c r="B2087" s="135" t="s">
        <v>2398</v>
      </c>
      <c r="C2087" s="134" t="s">
        <v>1761</v>
      </c>
      <c r="D2087" s="134" t="s">
        <v>1787</v>
      </c>
      <c r="E2087" s="136">
        <v>1</v>
      </c>
      <c r="F2087" s="137">
        <v>57.7</v>
      </c>
      <c r="G2087" s="137">
        <v>57.7</v>
      </c>
    </row>
    <row r="2088" spans="1:7">
      <c r="A2088" s="138"/>
      <c r="B2088" s="138"/>
      <c r="C2088" s="138"/>
      <c r="D2088" s="138"/>
      <c r="E2088" s="176" t="s">
        <v>1806</v>
      </c>
      <c r="F2088" s="176"/>
      <c r="G2088" s="139">
        <v>57.7</v>
      </c>
    </row>
    <row r="2089" spans="1:7">
      <c r="A2089" s="138"/>
      <c r="B2089" s="138"/>
      <c r="C2089" s="138"/>
      <c r="D2089" s="138"/>
      <c r="E2089" s="177" t="s">
        <v>1807</v>
      </c>
      <c r="F2089" s="177"/>
      <c r="G2089" s="140">
        <v>177.93</v>
      </c>
    </row>
    <row r="2090" spans="1:7">
      <c r="A2090" s="138"/>
      <c r="B2090" s="138"/>
      <c r="C2090" s="138"/>
      <c r="D2090" s="138"/>
      <c r="E2090" s="178"/>
      <c r="F2090" s="178"/>
      <c r="G2090" s="178"/>
    </row>
    <row r="2091" spans="1:7">
      <c r="A2091" s="179" t="s">
        <v>2404</v>
      </c>
      <c r="B2091" s="179"/>
      <c r="C2091" s="179"/>
      <c r="D2091" s="179"/>
      <c r="E2091" s="179"/>
      <c r="F2091" s="179"/>
      <c r="G2091" s="179"/>
    </row>
    <row r="2092" spans="1:7" ht="16.5">
      <c r="A2092" s="175" t="s">
        <v>1768</v>
      </c>
      <c r="B2092" s="175"/>
      <c r="C2092" s="133" t="s">
        <v>1769</v>
      </c>
      <c r="D2092" s="133" t="s">
        <v>1770</v>
      </c>
      <c r="E2092" s="133" t="s">
        <v>1771</v>
      </c>
      <c r="F2092" s="133" t="s">
        <v>1772</v>
      </c>
      <c r="G2092" s="133" t="s">
        <v>1773</v>
      </c>
    </row>
    <row r="2093" spans="1:7" ht="16.5">
      <c r="A2093" s="134" t="s">
        <v>2405</v>
      </c>
      <c r="B2093" s="135" t="s">
        <v>2406</v>
      </c>
      <c r="C2093" s="134" t="s">
        <v>2003</v>
      </c>
      <c r="D2093" s="134" t="s">
        <v>1787</v>
      </c>
      <c r="E2093" s="136">
        <v>1</v>
      </c>
      <c r="F2093" s="137">
        <v>38.39</v>
      </c>
      <c r="G2093" s="137">
        <v>38.39</v>
      </c>
    </row>
    <row r="2094" spans="1:7" ht="16.5">
      <c r="A2094" s="134" t="s">
        <v>2407</v>
      </c>
      <c r="B2094" s="135" t="s">
        <v>2408</v>
      </c>
      <c r="C2094" s="134" t="s">
        <v>2003</v>
      </c>
      <c r="D2094" s="134" t="s">
        <v>1787</v>
      </c>
      <c r="E2094" s="136">
        <v>1</v>
      </c>
      <c r="F2094" s="137">
        <v>19.260000000000002</v>
      </c>
      <c r="G2094" s="137">
        <v>19.260000000000002</v>
      </c>
    </row>
    <row r="2095" spans="1:7">
      <c r="A2095" s="138"/>
      <c r="B2095" s="138"/>
      <c r="C2095" s="138"/>
      <c r="D2095" s="138"/>
      <c r="E2095" s="176" t="s">
        <v>1792</v>
      </c>
      <c r="F2095" s="176"/>
      <c r="G2095" s="139">
        <v>57.65</v>
      </c>
    </row>
    <row r="2096" spans="1:7" ht="16.5">
      <c r="A2096" s="175" t="s">
        <v>1793</v>
      </c>
      <c r="B2096" s="175"/>
      <c r="C2096" s="133" t="s">
        <v>1769</v>
      </c>
      <c r="D2096" s="133" t="s">
        <v>1770</v>
      </c>
      <c r="E2096" s="133" t="s">
        <v>1771</v>
      </c>
      <c r="F2096" s="133" t="s">
        <v>1772</v>
      </c>
      <c r="G2096" s="133" t="s">
        <v>1773</v>
      </c>
    </row>
    <row r="2097" spans="1:7" ht="16.5">
      <c r="A2097" s="134" t="s">
        <v>2292</v>
      </c>
      <c r="B2097" s="135" t="s">
        <v>2293</v>
      </c>
      <c r="C2097" s="134" t="s">
        <v>1761</v>
      </c>
      <c r="D2097" s="134" t="s">
        <v>1796</v>
      </c>
      <c r="E2097" s="136">
        <v>8.5199999999999998E-2</v>
      </c>
      <c r="F2097" s="137">
        <v>27.67</v>
      </c>
      <c r="G2097" s="137">
        <v>2.35</v>
      </c>
    </row>
    <row r="2098" spans="1:7">
      <c r="A2098" s="134" t="s">
        <v>2199</v>
      </c>
      <c r="B2098" s="135" t="s">
        <v>2200</v>
      </c>
      <c r="C2098" s="134" t="s">
        <v>1761</v>
      </c>
      <c r="D2098" s="134" t="s">
        <v>1796</v>
      </c>
      <c r="E2098" s="136">
        <v>8.5199999999999998E-2</v>
      </c>
      <c r="F2098" s="137">
        <v>39.01</v>
      </c>
      <c r="G2098" s="137">
        <v>3.32</v>
      </c>
    </row>
    <row r="2099" spans="1:7">
      <c r="A2099" s="138"/>
      <c r="B2099" s="138"/>
      <c r="C2099" s="138"/>
      <c r="D2099" s="138"/>
      <c r="E2099" s="176" t="s">
        <v>1803</v>
      </c>
      <c r="F2099" s="176"/>
      <c r="G2099" s="139">
        <v>5.67</v>
      </c>
    </row>
    <row r="2100" spans="1:7" ht="16.5">
      <c r="A2100" s="175" t="s">
        <v>14</v>
      </c>
      <c r="B2100" s="175"/>
      <c r="C2100" s="133" t="s">
        <v>1769</v>
      </c>
      <c r="D2100" s="133" t="s">
        <v>1770</v>
      </c>
      <c r="E2100" s="133" t="s">
        <v>1771</v>
      </c>
      <c r="F2100" s="133" t="s">
        <v>1772</v>
      </c>
      <c r="G2100" s="133" t="s">
        <v>1773</v>
      </c>
    </row>
    <row r="2101" spans="1:7" ht="33">
      <c r="A2101" s="134" t="s">
        <v>2397</v>
      </c>
      <c r="B2101" s="135" t="s">
        <v>2398</v>
      </c>
      <c r="C2101" s="134" t="s">
        <v>1761</v>
      </c>
      <c r="D2101" s="134" t="s">
        <v>1787</v>
      </c>
      <c r="E2101" s="136">
        <v>1</v>
      </c>
      <c r="F2101" s="137">
        <v>57.7</v>
      </c>
      <c r="G2101" s="137">
        <v>57.7</v>
      </c>
    </row>
    <row r="2102" spans="1:7">
      <c r="A2102" s="138"/>
      <c r="B2102" s="138"/>
      <c r="C2102" s="138"/>
      <c r="D2102" s="138"/>
      <c r="E2102" s="176" t="s">
        <v>1806</v>
      </c>
      <c r="F2102" s="176"/>
      <c r="G2102" s="139">
        <v>57.7</v>
      </c>
    </row>
    <row r="2103" spans="1:7">
      <c r="A2103" s="138"/>
      <c r="B2103" s="138"/>
      <c r="C2103" s="138"/>
      <c r="D2103" s="138"/>
      <c r="E2103" s="177" t="s">
        <v>1807</v>
      </c>
      <c r="F2103" s="177"/>
      <c r="G2103" s="140">
        <v>121.02</v>
      </c>
    </row>
    <row r="2104" spans="1:7">
      <c r="A2104" s="138"/>
      <c r="B2104" s="138"/>
      <c r="C2104" s="138"/>
      <c r="D2104" s="138"/>
      <c r="E2104" s="178"/>
      <c r="F2104" s="178"/>
      <c r="G2104" s="178"/>
    </row>
    <row r="2105" spans="1:7">
      <c r="A2105" s="179" t="s">
        <v>2409</v>
      </c>
      <c r="B2105" s="179"/>
      <c r="C2105" s="179"/>
      <c r="D2105" s="179"/>
      <c r="E2105" s="179"/>
      <c r="F2105" s="179"/>
      <c r="G2105" s="179"/>
    </row>
    <row r="2106" spans="1:7" ht="16.5">
      <c r="A2106" s="175" t="s">
        <v>1768</v>
      </c>
      <c r="B2106" s="175"/>
      <c r="C2106" s="133" t="s">
        <v>1769</v>
      </c>
      <c r="D2106" s="133" t="s">
        <v>1770</v>
      </c>
      <c r="E2106" s="133" t="s">
        <v>1771</v>
      </c>
      <c r="F2106" s="133" t="s">
        <v>1772</v>
      </c>
      <c r="G2106" s="133" t="s">
        <v>1773</v>
      </c>
    </row>
    <row r="2107" spans="1:7" ht="16.5">
      <c r="A2107" s="134" t="s">
        <v>2410</v>
      </c>
      <c r="B2107" s="135" t="s">
        <v>2411</v>
      </c>
      <c r="C2107" s="134" t="s">
        <v>1761</v>
      </c>
      <c r="D2107" s="134" t="s">
        <v>1779</v>
      </c>
      <c r="E2107" s="136">
        <v>1</v>
      </c>
      <c r="F2107" s="137">
        <v>3.01</v>
      </c>
      <c r="G2107" s="137">
        <v>3.01</v>
      </c>
    </row>
    <row r="2108" spans="1:7">
      <c r="A2108" s="138"/>
      <c r="B2108" s="138"/>
      <c r="C2108" s="138"/>
      <c r="D2108" s="138"/>
      <c r="E2108" s="176" t="s">
        <v>1792</v>
      </c>
      <c r="F2108" s="176"/>
      <c r="G2108" s="139">
        <v>3.01</v>
      </c>
    </row>
    <row r="2109" spans="1:7" ht="16.5">
      <c r="A2109" s="175" t="s">
        <v>14</v>
      </c>
      <c r="B2109" s="175"/>
      <c r="C2109" s="133" t="s">
        <v>1769</v>
      </c>
      <c r="D2109" s="133" t="s">
        <v>1770</v>
      </c>
      <c r="E2109" s="133" t="s">
        <v>1771</v>
      </c>
      <c r="F2109" s="133" t="s">
        <v>1772</v>
      </c>
      <c r="G2109" s="133" t="s">
        <v>1773</v>
      </c>
    </row>
    <row r="2110" spans="1:7" ht="24.75">
      <c r="A2110" s="134" t="s">
        <v>2412</v>
      </c>
      <c r="B2110" s="135" t="s">
        <v>2413</v>
      </c>
      <c r="C2110" s="134" t="s">
        <v>1761</v>
      </c>
      <c r="D2110" s="134" t="s">
        <v>1779</v>
      </c>
      <c r="E2110" s="136">
        <v>1</v>
      </c>
      <c r="F2110" s="137">
        <v>14.01</v>
      </c>
      <c r="G2110" s="137">
        <v>14.01</v>
      </c>
    </row>
    <row r="2111" spans="1:7">
      <c r="A2111" s="138"/>
      <c r="B2111" s="138"/>
      <c r="C2111" s="138"/>
      <c r="D2111" s="138"/>
      <c r="E2111" s="176" t="s">
        <v>1806</v>
      </c>
      <c r="F2111" s="176"/>
      <c r="G2111" s="139">
        <v>14.01</v>
      </c>
    </row>
    <row r="2112" spans="1:7">
      <c r="A2112" s="138"/>
      <c r="B2112" s="138"/>
      <c r="C2112" s="138"/>
      <c r="D2112" s="138"/>
      <c r="E2112" s="177" t="s">
        <v>1807</v>
      </c>
      <c r="F2112" s="177"/>
      <c r="G2112" s="140">
        <v>17.02</v>
      </c>
    </row>
    <row r="2113" spans="1:7">
      <c r="A2113" s="138"/>
      <c r="B2113" s="138"/>
      <c r="C2113" s="138"/>
      <c r="D2113" s="138"/>
      <c r="E2113" s="178"/>
      <c r="F2113" s="178"/>
      <c r="G2113" s="178"/>
    </row>
    <row r="2114" spans="1:7">
      <c r="A2114" s="179" t="s">
        <v>2414</v>
      </c>
      <c r="B2114" s="179"/>
      <c r="C2114" s="179"/>
      <c r="D2114" s="179"/>
      <c r="E2114" s="179"/>
      <c r="F2114" s="179"/>
      <c r="G2114" s="179"/>
    </row>
    <row r="2115" spans="1:7" ht="16.5">
      <c r="A2115" s="175" t="s">
        <v>1768</v>
      </c>
      <c r="B2115" s="175"/>
      <c r="C2115" s="133" t="s">
        <v>1769</v>
      </c>
      <c r="D2115" s="133" t="s">
        <v>1770</v>
      </c>
      <c r="E2115" s="133" t="s">
        <v>1771</v>
      </c>
      <c r="F2115" s="133" t="s">
        <v>1772</v>
      </c>
      <c r="G2115" s="133" t="s">
        <v>1773</v>
      </c>
    </row>
    <row r="2116" spans="1:7">
      <c r="A2116" s="134" t="s">
        <v>2415</v>
      </c>
      <c r="B2116" s="135" t="s">
        <v>2416</v>
      </c>
      <c r="C2116" s="134" t="s">
        <v>1761</v>
      </c>
      <c r="D2116" s="134" t="s">
        <v>1779</v>
      </c>
      <c r="E2116" s="136">
        <v>1</v>
      </c>
      <c r="F2116" s="137">
        <v>10.93</v>
      </c>
      <c r="G2116" s="137">
        <v>10.93</v>
      </c>
    </row>
    <row r="2117" spans="1:7" ht="16.5">
      <c r="A2117" s="134" t="s">
        <v>2417</v>
      </c>
      <c r="B2117" s="135" t="s">
        <v>2418</v>
      </c>
      <c r="C2117" s="134" t="s">
        <v>1761</v>
      </c>
      <c r="D2117" s="134" t="s">
        <v>1779</v>
      </c>
      <c r="E2117" s="136">
        <v>1</v>
      </c>
      <c r="F2117" s="137">
        <v>29.78</v>
      </c>
      <c r="G2117" s="137">
        <v>29.78</v>
      </c>
    </row>
    <row r="2118" spans="1:7">
      <c r="A2118" s="138"/>
      <c r="B2118" s="138"/>
      <c r="C2118" s="138"/>
      <c r="D2118" s="138"/>
      <c r="E2118" s="176" t="s">
        <v>1792</v>
      </c>
      <c r="F2118" s="176"/>
      <c r="G2118" s="139">
        <v>40.71</v>
      </c>
    </row>
    <row r="2119" spans="1:7" ht="16.5">
      <c r="A2119" s="175" t="s">
        <v>1793</v>
      </c>
      <c r="B2119" s="175"/>
      <c r="C2119" s="133" t="s">
        <v>1769</v>
      </c>
      <c r="D2119" s="133" t="s">
        <v>1770</v>
      </c>
      <c r="E2119" s="133" t="s">
        <v>1771</v>
      </c>
      <c r="F2119" s="133" t="s">
        <v>1772</v>
      </c>
      <c r="G2119" s="133" t="s">
        <v>1773</v>
      </c>
    </row>
    <row r="2120" spans="1:7" ht="16.5">
      <c r="A2120" s="134" t="s">
        <v>2292</v>
      </c>
      <c r="B2120" s="135" t="s">
        <v>2293</v>
      </c>
      <c r="C2120" s="134" t="s">
        <v>1761</v>
      </c>
      <c r="D2120" s="134" t="s">
        <v>1796</v>
      </c>
      <c r="E2120" s="136">
        <v>0.14080000000000001</v>
      </c>
      <c r="F2120" s="137">
        <v>27.67</v>
      </c>
      <c r="G2120" s="137">
        <v>3.89</v>
      </c>
    </row>
    <row r="2121" spans="1:7">
      <c r="A2121" s="134" t="s">
        <v>2199</v>
      </c>
      <c r="B2121" s="135" t="s">
        <v>2200</v>
      </c>
      <c r="C2121" s="134" t="s">
        <v>1761</v>
      </c>
      <c r="D2121" s="134" t="s">
        <v>1796</v>
      </c>
      <c r="E2121" s="136">
        <v>0.33789999999999998</v>
      </c>
      <c r="F2121" s="137">
        <v>39.01</v>
      </c>
      <c r="G2121" s="137">
        <v>13.18</v>
      </c>
    </row>
    <row r="2122" spans="1:7">
      <c r="A2122" s="138"/>
      <c r="B2122" s="138"/>
      <c r="C2122" s="138"/>
      <c r="D2122" s="138"/>
      <c r="E2122" s="176" t="s">
        <v>1803</v>
      </c>
      <c r="F2122" s="176"/>
      <c r="G2122" s="139">
        <v>17.07</v>
      </c>
    </row>
    <row r="2123" spans="1:7">
      <c r="A2123" s="138"/>
      <c r="B2123" s="138"/>
      <c r="C2123" s="138"/>
      <c r="D2123" s="138"/>
      <c r="E2123" s="177" t="s">
        <v>1807</v>
      </c>
      <c r="F2123" s="177"/>
      <c r="G2123" s="140">
        <v>57.78</v>
      </c>
    </row>
    <row r="2124" spans="1:7">
      <c r="A2124" s="138"/>
      <c r="B2124" s="138"/>
      <c r="C2124" s="138"/>
      <c r="D2124" s="138"/>
      <c r="E2124" s="178"/>
      <c r="F2124" s="178"/>
      <c r="G2124" s="178"/>
    </row>
    <row r="2125" spans="1:7">
      <c r="A2125" s="179" t="s">
        <v>2419</v>
      </c>
      <c r="B2125" s="179"/>
      <c r="C2125" s="179"/>
      <c r="D2125" s="179"/>
      <c r="E2125" s="179"/>
      <c r="F2125" s="179"/>
      <c r="G2125" s="179"/>
    </row>
    <row r="2126" spans="1:7" ht="16.5">
      <c r="A2126" s="175" t="s">
        <v>1768</v>
      </c>
      <c r="B2126" s="175"/>
      <c r="C2126" s="133" t="s">
        <v>1769</v>
      </c>
      <c r="D2126" s="133" t="s">
        <v>1770</v>
      </c>
      <c r="E2126" s="133" t="s">
        <v>1771</v>
      </c>
      <c r="F2126" s="133" t="s">
        <v>1772</v>
      </c>
      <c r="G2126" s="133" t="s">
        <v>1773</v>
      </c>
    </row>
    <row r="2127" spans="1:7">
      <c r="A2127" s="134" t="s">
        <v>2415</v>
      </c>
      <c r="B2127" s="135" t="s">
        <v>2416</v>
      </c>
      <c r="C2127" s="134" t="s">
        <v>1761</v>
      </c>
      <c r="D2127" s="134" t="s">
        <v>1779</v>
      </c>
      <c r="E2127" s="136">
        <v>3</v>
      </c>
      <c r="F2127" s="137">
        <v>10.93</v>
      </c>
      <c r="G2127" s="137">
        <v>32.79</v>
      </c>
    </row>
    <row r="2128" spans="1:7" ht="16.5">
      <c r="A2128" s="134" t="s">
        <v>2417</v>
      </c>
      <c r="B2128" s="135" t="s">
        <v>2418</v>
      </c>
      <c r="C2128" s="134" t="s">
        <v>1761</v>
      </c>
      <c r="D2128" s="134" t="s">
        <v>1779</v>
      </c>
      <c r="E2128" s="136">
        <v>3</v>
      </c>
      <c r="F2128" s="137">
        <v>29.78</v>
      </c>
      <c r="G2128" s="137">
        <v>89.34</v>
      </c>
    </row>
    <row r="2129" spans="1:7">
      <c r="A2129" s="138"/>
      <c r="B2129" s="138"/>
      <c r="C2129" s="138"/>
      <c r="D2129" s="138"/>
      <c r="E2129" s="176" t="s">
        <v>1792</v>
      </c>
      <c r="F2129" s="176"/>
      <c r="G2129" s="139">
        <v>122.13</v>
      </c>
    </row>
    <row r="2130" spans="1:7" ht="16.5">
      <c r="A2130" s="175" t="s">
        <v>1793</v>
      </c>
      <c r="B2130" s="175"/>
      <c r="C2130" s="133" t="s">
        <v>1769</v>
      </c>
      <c r="D2130" s="133" t="s">
        <v>1770</v>
      </c>
      <c r="E2130" s="133" t="s">
        <v>1771</v>
      </c>
      <c r="F2130" s="133" t="s">
        <v>1772</v>
      </c>
      <c r="G2130" s="133" t="s">
        <v>1773</v>
      </c>
    </row>
    <row r="2131" spans="1:7" ht="16.5">
      <c r="A2131" s="134" t="s">
        <v>2292</v>
      </c>
      <c r="B2131" s="135" t="s">
        <v>2293</v>
      </c>
      <c r="C2131" s="134" t="s">
        <v>1761</v>
      </c>
      <c r="D2131" s="134" t="s">
        <v>1796</v>
      </c>
      <c r="E2131" s="136">
        <v>0.14080000000000001</v>
      </c>
      <c r="F2131" s="137">
        <v>27.67</v>
      </c>
      <c r="G2131" s="137">
        <v>3.89</v>
      </c>
    </row>
    <row r="2132" spans="1:7">
      <c r="A2132" s="134" t="s">
        <v>2199</v>
      </c>
      <c r="B2132" s="135" t="s">
        <v>2200</v>
      </c>
      <c r="C2132" s="134" t="s">
        <v>1761</v>
      </c>
      <c r="D2132" s="134" t="s">
        <v>1796</v>
      </c>
      <c r="E2132" s="136">
        <v>0.33789999999999998</v>
      </c>
      <c r="F2132" s="137">
        <v>39.01</v>
      </c>
      <c r="G2132" s="137">
        <v>13.18</v>
      </c>
    </row>
    <row r="2133" spans="1:7">
      <c r="A2133" s="138"/>
      <c r="B2133" s="138"/>
      <c r="C2133" s="138"/>
      <c r="D2133" s="138"/>
      <c r="E2133" s="176" t="s">
        <v>1803</v>
      </c>
      <c r="F2133" s="176"/>
      <c r="G2133" s="139">
        <v>17.07</v>
      </c>
    </row>
    <row r="2134" spans="1:7">
      <c r="A2134" s="138"/>
      <c r="B2134" s="138"/>
      <c r="C2134" s="138"/>
      <c r="D2134" s="138"/>
      <c r="E2134" s="177" t="s">
        <v>1807</v>
      </c>
      <c r="F2134" s="177"/>
      <c r="G2134" s="140">
        <v>139.19999999999999</v>
      </c>
    </row>
    <row r="2135" spans="1:7">
      <c r="A2135" s="138"/>
      <c r="B2135" s="138"/>
      <c r="C2135" s="138"/>
      <c r="D2135" s="138"/>
      <c r="E2135" s="178"/>
      <c r="F2135" s="178"/>
      <c r="G2135" s="178"/>
    </row>
    <row r="2136" spans="1:7">
      <c r="A2136" s="179" t="s">
        <v>2420</v>
      </c>
      <c r="B2136" s="179"/>
      <c r="C2136" s="179"/>
      <c r="D2136" s="179"/>
      <c r="E2136" s="179"/>
      <c r="F2136" s="179"/>
      <c r="G2136" s="179"/>
    </row>
    <row r="2137" spans="1:7" ht="16.5">
      <c r="A2137" s="175" t="s">
        <v>1768</v>
      </c>
      <c r="B2137" s="175"/>
      <c r="C2137" s="133" t="s">
        <v>1769</v>
      </c>
      <c r="D2137" s="133" t="s">
        <v>1770</v>
      </c>
      <c r="E2137" s="133" t="s">
        <v>1771</v>
      </c>
      <c r="F2137" s="133" t="s">
        <v>1772</v>
      </c>
      <c r="G2137" s="133" t="s">
        <v>1773</v>
      </c>
    </row>
    <row r="2138" spans="1:7">
      <c r="A2138" s="134" t="s">
        <v>2415</v>
      </c>
      <c r="B2138" s="135" t="s">
        <v>2416</v>
      </c>
      <c r="C2138" s="134" t="s">
        <v>1761</v>
      </c>
      <c r="D2138" s="134" t="s">
        <v>1779</v>
      </c>
      <c r="E2138" s="136">
        <v>3</v>
      </c>
      <c r="F2138" s="137">
        <v>10.93</v>
      </c>
      <c r="G2138" s="137">
        <v>32.79</v>
      </c>
    </row>
    <row r="2139" spans="1:7" ht="16.5">
      <c r="A2139" s="134" t="s">
        <v>2417</v>
      </c>
      <c r="B2139" s="135" t="s">
        <v>2418</v>
      </c>
      <c r="C2139" s="134" t="s">
        <v>1761</v>
      </c>
      <c r="D2139" s="134" t="s">
        <v>1779</v>
      </c>
      <c r="E2139" s="136">
        <v>3</v>
      </c>
      <c r="F2139" s="137">
        <v>29.78</v>
      </c>
      <c r="G2139" s="137">
        <v>89.34</v>
      </c>
    </row>
    <row r="2140" spans="1:7">
      <c r="A2140" s="138"/>
      <c r="B2140" s="138"/>
      <c r="C2140" s="138"/>
      <c r="D2140" s="138"/>
      <c r="E2140" s="176" t="s">
        <v>1792</v>
      </c>
      <c r="F2140" s="176"/>
      <c r="G2140" s="139">
        <v>122.13</v>
      </c>
    </row>
    <row r="2141" spans="1:7" ht="16.5">
      <c r="A2141" s="175" t="s">
        <v>1793</v>
      </c>
      <c r="B2141" s="175"/>
      <c r="C2141" s="133" t="s">
        <v>1769</v>
      </c>
      <c r="D2141" s="133" t="s">
        <v>1770</v>
      </c>
      <c r="E2141" s="133" t="s">
        <v>1771</v>
      </c>
      <c r="F2141" s="133" t="s">
        <v>1772</v>
      </c>
      <c r="G2141" s="133" t="s">
        <v>1773</v>
      </c>
    </row>
    <row r="2142" spans="1:7" ht="16.5">
      <c r="A2142" s="134" t="s">
        <v>2292</v>
      </c>
      <c r="B2142" s="135" t="s">
        <v>2293</v>
      </c>
      <c r="C2142" s="134" t="s">
        <v>1761</v>
      </c>
      <c r="D2142" s="134" t="s">
        <v>1796</v>
      </c>
      <c r="E2142" s="136">
        <v>0.14080000000000001</v>
      </c>
      <c r="F2142" s="137">
        <v>27.67</v>
      </c>
      <c r="G2142" s="137">
        <v>3.89</v>
      </c>
    </row>
    <row r="2143" spans="1:7">
      <c r="A2143" s="134" t="s">
        <v>2199</v>
      </c>
      <c r="B2143" s="135" t="s">
        <v>2200</v>
      </c>
      <c r="C2143" s="134" t="s">
        <v>1761</v>
      </c>
      <c r="D2143" s="134" t="s">
        <v>1796</v>
      </c>
      <c r="E2143" s="136">
        <v>0.33789999999999998</v>
      </c>
      <c r="F2143" s="137">
        <v>39.01</v>
      </c>
      <c r="G2143" s="137">
        <v>13.18</v>
      </c>
    </row>
    <row r="2144" spans="1:7">
      <c r="A2144" s="138"/>
      <c r="B2144" s="138"/>
      <c r="C2144" s="138"/>
      <c r="D2144" s="138"/>
      <c r="E2144" s="176" t="s">
        <v>1803</v>
      </c>
      <c r="F2144" s="176"/>
      <c r="G2144" s="139">
        <v>17.07</v>
      </c>
    </row>
    <row r="2145" spans="1:7">
      <c r="A2145" s="138"/>
      <c r="B2145" s="138"/>
      <c r="C2145" s="138"/>
      <c r="D2145" s="138"/>
      <c r="E2145" s="177" t="s">
        <v>1807</v>
      </c>
      <c r="F2145" s="177"/>
      <c r="G2145" s="140">
        <v>139.19999999999999</v>
      </c>
    </row>
    <row r="2146" spans="1:7">
      <c r="A2146" s="138"/>
      <c r="B2146" s="138"/>
      <c r="C2146" s="138"/>
      <c r="D2146" s="138"/>
      <c r="E2146" s="178"/>
      <c r="F2146" s="178"/>
      <c r="G2146" s="178"/>
    </row>
    <row r="2147" spans="1:7">
      <c r="A2147" s="179" t="s">
        <v>2421</v>
      </c>
      <c r="B2147" s="179"/>
      <c r="C2147" s="179"/>
      <c r="D2147" s="179"/>
      <c r="E2147" s="179"/>
      <c r="F2147" s="179"/>
      <c r="G2147" s="179"/>
    </row>
    <row r="2148" spans="1:7" ht="16.5">
      <c r="A2148" s="175" t="s">
        <v>1768</v>
      </c>
      <c r="B2148" s="175"/>
      <c r="C2148" s="133" t="s">
        <v>1769</v>
      </c>
      <c r="D2148" s="133" t="s">
        <v>1770</v>
      </c>
      <c r="E2148" s="133" t="s">
        <v>1771</v>
      </c>
      <c r="F2148" s="133" t="s">
        <v>1772</v>
      </c>
      <c r="G2148" s="133" t="s">
        <v>1773</v>
      </c>
    </row>
    <row r="2149" spans="1:7" ht="16.5">
      <c r="A2149" s="134" t="s">
        <v>2422</v>
      </c>
      <c r="B2149" s="135" t="s">
        <v>2423</v>
      </c>
      <c r="C2149" s="134" t="s">
        <v>1761</v>
      </c>
      <c r="D2149" s="134" t="s">
        <v>1779</v>
      </c>
      <c r="E2149" s="136">
        <v>4</v>
      </c>
      <c r="F2149" s="137">
        <v>33.44</v>
      </c>
      <c r="G2149" s="137">
        <v>133.76</v>
      </c>
    </row>
    <row r="2150" spans="1:7">
      <c r="A2150" s="138"/>
      <c r="B2150" s="138"/>
      <c r="C2150" s="138"/>
      <c r="D2150" s="138"/>
      <c r="E2150" s="176" t="s">
        <v>1792</v>
      </c>
      <c r="F2150" s="176"/>
      <c r="G2150" s="139">
        <v>133.76</v>
      </c>
    </row>
    <row r="2151" spans="1:7" ht="16.5">
      <c r="A2151" s="175" t="s">
        <v>1793</v>
      </c>
      <c r="B2151" s="175"/>
      <c r="C2151" s="133" t="s">
        <v>1769</v>
      </c>
      <c r="D2151" s="133" t="s">
        <v>1770</v>
      </c>
      <c r="E2151" s="133" t="s">
        <v>1771</v>
      </c>
      <c r="F2151" s="133" t="s">
        <v>1772</v>
      </c>
      <c r="G2151" s="133" t="s">
        <v>1773</v>
      </c>
    </row>
    <row r="2152" spans="1:7" ht="16.5">
      <c r="A2152" s="134" t="s">
        <v>2292</v>
      </c>
      <c r="B2152" s="135" t="s">
        <v>2293</v>
      </c>
      <c r="C2152" s="134" t="s">
        <v>1761</v>
      </c>
      <c r="D2152" s="134" t="s">
        <v>1796</v>
      </c>
      <c r="E2152" s="136">
        <v>0.17349999999999999</v>
      </c>
      <c r="F2152" s="137">
        <v>27.67</v>
      </c>
      <c r="G2152" s="137">
        <v>4.8</v>
      </c>
    </row>
    <row r="2153" spans="1:7">
      <c r="A2153" s="134" t="s">
        <v>2199</v>
      </c>
      <c r="B2153" s="135" t="s">
        <v>2200</v>
      </c>
      <c r="C2153" s="134" t="s">
        <v>1761</v>
      </c>
      <c r="D2153" s="134" t="s">
        <v>1796</v>
      </c>
      <c r="E2153" s="136">
        <v>0.41649999999999998</v>
      </c>
      <c r="F2153" s="137">
        <v>39.01</v>
      </c>
      <c r="G2153" s="137">
        <v>16.239999999999998</v>
      </c>
    </row>
    <row r="2154" spans="1:7">
      <c r="A2154" s="138"/>
      <c r="B2154" s="138"/>
      <c r="C2154" s="138"/>
      <c r="D2154" s="138"/>
      <c r="E2154" s="176" t="s">
        <v>1803</v>
      </c>
      <c r="F2154" s="176"/>
      <c r="G2154" s="139">
        <v>21.04</v>
      </c>
    </row>
    <row r="2155" spans="1:7">
      <c r="A2155" s="138"/>
      <c r="B2155" s="138"/>
      <c r="C2155" s="138"/>
      <c r="D2155" s="138"/>
      <c r="E2155" s="177" t="s">
        <v>1807</v>
      </c>
      <c r="F2155" s="177"/>
      <c r="G2155" s="140">
        <v>154.80000000000001</v>
      </c>
    </row>
    <row r="2156" spans="1:7">
      <c r="A2156" s="138"/>
      <c r="B2156" s="138"/>
      <c r="C2156" s="138"/>
      <c r="D2156" s="138"/>
      <c r="E2156" s="178"/>
      <c r="F2156" s="178"/>
      <c r="G2156" s="178"/>
    </row>
    <row r="2157" spans="1:7">
      <c r="A2157" s="179" t="s">
        <v>2424</v>
      </c>
      <c r="B2157" s="179"/>
      <c r="C2157" s="179"/>
      <c r="D2157" s="179"/>
      <c r="E2157" s="179"/>
      <c r="F2157" s="179"/>
      <c r="G2157" s="179"/>
    </row>
    <row r="2158" spans="1:7" ht="16.5">
      <c r="A2158" s="175" t="s">
        <v>1768</v>
      </c>
      <c r="B2158" s="175"/>
      <c r="C2158" s="133" t="s">
        <v>1769</v>
      </c>
      <c r="D2158" s="133" t="s">
        <v>1770</v>
      </c>
      <c r="E2158" s="133" t="s">
        <v>1771</v>
      </c>
      <c r="F2158" s="133" t="s">
        <v>1772</v>
      </c>
      <c r="G2158" s="133" t="s">
        <v>1773</v>
      </c>
    </row>
    <row r="2159" spans="1:7" ht="16.5">
      <c r="A2159" s="134" t="s">
        <v>2425</v>
      </c>
      <c r="B2159" s="135" t="s">
        <v>2426</v>
      </c>
      <c r="C2159" s="134" t="s">
        <v>1761</v>
      </c>
      <c r="D2159" s="134" t="s">
        <v>1779</v>
      </c>
      <c r="E2159" s="136">
        <v>1</v>
      </c>
      <c r="F2159" s="137">
        <v>5.7</v>
      </c>
      <c r="G2159" s="137">
        <v>5.7</v>
      </c>
    </row>
    <row r="2160" spans="1:7" ht="24.75">
      <c r="A2160" s="134" t="s">
        <v>2427</v>
      </c>
      <c r="B2160" s="135" t="s">
        <v>2428</v>
      </c>
      <c r="C2160" s="134" t="s">
        <v>1761</v>
      </c>
      <c r="D2160" s="134" t="s">
        <v>1779</v>
      </c>
      <c r="E2160" s="136">
        <v>1</v>
      </c>
      <c r="F2160" s="137">
        <v>107.48</v>
      </c>
      <c r="G2160" s="137">
        <v>107.48</v>
      </c>
    </row>
    <row r="2161" spans="1:7">
      <c r="A2161" s="138"/>
      <c r="B2161" s="138"/>
      <c r="C2161" s="138"/>
      <c r="D2161" s="138"/>
      <c r="E2161" s="176" t="s">
        <v>1792</v>
      </c>
      <c r="F2161" s="176"/>
      <c r="G2161" s="139">
        <v>113.18</v>
      </c>
    </row>
    <row r="2162" spans="1:7" ht="16.5">
      <c r="A2162" s="175" t="s">
        <v>1793</v>
      </c>
      <c r="B2162" s="175"/>
      <c r="C2162" s="133" t="s">
        <v>1769</v>
      </c>
      <c r="D2162" s="133" t="s">
        <v>1770</v>
      </c>
      <c r="E2162" s="133" t="s">
        <v>1771</v>
      </c>
      <c r="F2162" s="133" t="s">
        <v>1772</v>
      </c>
      <c r="G2162" s="133" t="s">
        <v>1773</v>
      </c>
    </row>
    <row r="2163" spans="1:7" ht="16.5">
      <c r="A2163" s="134" t="s">
        <v>2292</v>
      </c>
      <c r="B2163" s="135" t="s">
        <v>2293</v>
      </c>
      <c r="C2163" s="134" t="s">
        <v>1761</v>
      </c>
      <c r="D2163" s="134" t="s">
        <v>1796</v>
      </c>
      <c r="E2163" s="136">
        <v>0.18329999999999999</v>
      </c>
      <c r="F2163" s="137">
        <v>27.67</v>
      </c>
      <c r="G2163" s="137">
        <v>5.07</v>
      </c>
    </row>
    <row r="2164" spans="1:7">
      <c r="A2164" s="134" t="s">
        <v>2199</v>
      </c>
      <c r="B2164" s="135" t="s">
        <v>2200</v>
      </c>
      <c r="C2164" s="134" t="s">
        <v>1761</v>
      </c>
      <c r="D2164" s="134" t="s">
        <v>1796</v>
      </c>
      <c r="E2164" s="136">
        <v>0.45179999999999998</v>
      </c>
      <c r="F2164" s="137">
        <v>39.01</v>
      </c>
      <c r="G2164" s="137">
        <v>17.62</v>
      </c>
    </row>
    <row r="2165" spans="1:7">
      <c r="A2165" s="138"/>
      <c r="B2165" s="138"/>
      <c r="C2165" s="138"/>
      <c r="D2165" s="138"/>
      <c r="E2165" s="176" t="s">
        <v>1803</v>
      </c>
      <c r="F2165" s="176"/>
      <c r="G2165" s="139">
        <v>22.69</v>
      </c>
    </row>
    <row r="2166" spans="1:7">
      <c r="A2166" s="138"/>
      <c r="B2166" s="138"/>
      <c r="C2166" s="138"/>
      <c r="D2166" s="138"/>
      <c r="E2166" s="177" t="s">
        <v>1807</v>
      </c>
      <c r="F2166" s="177"/>
      <c r="G2166" s="140">
        <v>135.87</v>
      </c>
    </row>
    <row r="2167" spans="1:7">
      <c r="A2167" s="138"/>
      <c r="B2167" s="138"/>
      <c r="C2167" s="138"/>
      <c r="D2167" s="138"/>
      <c r="E2167" s="178"/>
      <c r="F2167" s="178"/>
      <c r="G2167" s="178"/>
    </row>
    <row r="2168" spans="1:7">
      <c r="A2168" s="179" t="s">
        <v>2429</v>
      </c>
      <c r="B2168" s="179"/>
      <c r="C2168" s="179"/>
      <c r="D2168" s="179"/>
      <c r="E2168" s="179"/>
      <c r="F2168" s="179"/>
      <c r="G2168" s="179"/>
    </row>
    <row r="2169" spans="1:7" ht="16.5">
      <c r="A2169" s="175" t="s">
        <v>1768</v>
      </c>
      <c r="B2169" s="175"/>
      <c r="C2169" s="133" t="s">
        <v>1769</v>
      </c>
      <c r="D2169" s="133" t="s">
        <v>1770</v>
      </c>
      <c r="E2169" s="133" t="s">
        <v>1771</v>
      </c>
      <c r="F2169" s="133" t="s">
        <v>1772</v>
      </c>
      <c r="G2169" s="133" t="s">
        <v>1773</v>
      </c>
    </row>
    <row r="2170" spans="1:7" ht="33">
      <c r="A2170" s="134" t="s">
        <v>2430</v>
      </c>
      <c r="B2170" s="135" t="s">
        <v>2431</v>
      </c>
      <c r="C2170" s="134" t="s">
        <v>1761</v>
      </c>
      <c r="D2170" s="134" t="s">
        <v>1787</v>
      </c>
      <c r="E2170" s="136">
        <v>1.0210999999999999</v>
      </c>
      <c r="F2170" s="137">
        <v>12.57</v>
      </c>
      <c r="G2170" s="137">
        <v>12.83</v>
      </c>
    </row>
    <row r="2171" spans="1:7" ht="24.75">
      <c r="A2171" s="134" t="s">
        <v>2432</v>
      </c>
      <c r="B2171" s="135" t="s">
        <v>2433</v>
      </c>
      <c r="C2171" s="134" t="s">
        <v>1761</v>
      </c>
      <c r="D2171" s="134" t="s">
        <v>1787</v>
      </c>
      <c r="E2171" s="136">
        <v>1.0210999999999999</v>
      </c>
      <c r="F2171" s="137">
        <v>60.33</v>
      </c>
      <c r="G2171" s="137">
        <v>61.6</v>
      </c>
    </row>
    <row r="2172" spans="1:7">
      <c r="A2172" s="138"/>
      <c r="B2172" s="138"/>
      <c r="C2172" s="138"/>
      <c r="D2172" s="138"/>
      <c r="E2172" s="176" t="s">
        <v>1792</v>
      </c>
      <c r="F2172" s="176"/>
      <c r="G2172" s="139">
        <v>74.430000000000007</v>
      </c>
    </row>
    <row r="2173" spans="1:7" ht="16.5">
      <c r="A2173" s="175" t="s">
        <v>1793</v>
      </c>
      <c r="B2173" s="175"/>
      <c r="C2173" s="133" t="s">
        <v>1769</v>
      </c>
      <c r="D2173" s="133" t="s">
        <v>1770</v>
      </c>
      <c r="E2173" s="133" t="s">
        <v>1771</v>
      </c>
      <c r="F2173" s="133" t="s">
        <v>1772</v>
      </c>
      <c r="G2173" s="133" t="s">
        <v>1773</v>
      </c>
    </row>
    <row r="2174" spans="1:7" ht="16.5">
      <c r="A2174" s="134" t="s">
        <v>1794</v>
      </c>
      <c r="B2174" s="135" t="s">
        <v>2187</v>
      </c>
      <c r="C2174" s="134" t="s">
        <v>1761</v>
      </c>
      <c r="D2174" s="134" t="s">
        <v>1796</v>
      </c>
      <c r="E2174" s="136">
        <v>6.4000000000000001E-2</v>
      </c>
      <c r="F2174" s="137">
        <v>26.66</v>
      </c>
      <c r="G2174" s="137">
        <v>1.7</v>
      </c>
    </row>
    <row r="2175" spans="1:7" ht="16.5">
      <c r="A2175" s="134" t="s">
        <v>1797</v>
      </c>
      <c r="B2175" s="135" t="s">
        <v>2188</v>
      </c>
      <c r="C2175" s="134" t="s">
        <v>1761</v>
      </c>
      <c r="D2175" s="134" t="s">
        <v>1796</v>
      </c>
      <c r="E2175" s="136">
        <v>6.4000000000000001E-2</v>
      </c>
      <c r="F2175" s="137">
        <v>30.88</v>
      </c>
      <c r="G2175" s="137">
        <v>1.97</v>
      </c>
    </row>
    <row r="2176" spans="1:7">
      <c r="A2176" s="138"/>
      <c r="B2176" s="138"/>
      <c r="C2176" s="138"/>
      <c r="D2176" s="138"/>
      <c r="E2176" s="176" t="s">
        <v>1803</v>
      </c>
      <c r="F2176" s="176"/>
      <c r="G2176" s="139">
        <v>3.67</v>
      </c>
    </row>
    <row r="2177" spans="1:7">
      <c r="A2177" s="138"/>
      <c r="B2177" s="138"/>
      <c r="C2177" s="138"/>
      <c r="D2177" s="138"/>
      <c r="E2177" s="177" t="s">
        <v>1807</v>
      </c>
      <c r="F2177" s="177"/>
      <c r="G2177" s="140">
        <v>78.099999999999994</v>
      </c>
    </row>
    <row r="2178" spans="1:7">
      <c r="A2178" s="138"/>
      <c r="B2178" s="138"/>
      <c r="C2178" s="138"/>
      <c r="D2178" s="138"/>
      <c r="E2178" s="178"/>
      <c r="F2178" s="178"/>
      <c r="G2178" s="178"/>
    </row>
    <row r="2179" spans="1:7">
      <c r="A2179" s="179" t="s">
        <v>2434</v>
      </c>
      <c r="B2179" s="179"/>
      <c r="C2179" s="179"/>
      <c r="D2179" s="179"/>
      <c r="E2179" s="179"/>
      <c r="F2179" s="179"/>
      <c r="G2179" s="179"/>
    </row>
    <row r="2180" spans="1:7" ht="16.5">
      <c r="A2180" s="175" t="s">
        <v>1836</v>
      </c>
      <c r="B2180" s="175"/>
      <c r="C2180" s="133" t="s">
        <v>1769</v>
      </c>
      <c r="D2180" s="133" t="s">
        <v>1770</v>
      </c>
      <c r="E2180" s="133" t="s">
        <v>1771</v>
      </c>
      <c r="F2180" s="133" t="s">
        <v>1772</v>
      </c>
      <c r="G2180" s="133" t="s">
        <v>1773</v>
      </c>
    </row>
    <row r="2181" spans="1:7" ht="24.75">
      <c r="A2181" s="134" t="s">
        <v>2435</v>
      </c>
      <c r="B2181" s="135" t="s">
        <v>2436</v>
      </c>
      <c r="C2181" s="134" t="s">
        <v>1761</v>
      </c>
      <c r="D2181" s="134" t="s">
        <v>1839</v>
      </c>
      <c r="E2181" s="136">
        <v>3.7851999999999998E-3</v>
      </c>
      <c r="F2181" s="137">
        <v>197.82</v>
      </c>
      <c r="G2181" s="137">
        <v>0.74</v>
      </c>
    </row>
    <row r="2182" spans="1:7" ht="24.75">
      <c r="A2182" s="134" t="s">
        <v>2437</v>
      </c>
      <c r="B2182" s="135" t="s">
        <v>2438</v>
      </c>
      <c r="C2182" s="134" t="s">
        <v>1761</v>
      </c>
      <c r="D2182" s="134" t="s">
        <v>1842</v>
      </c>
      <c r="E2182" s="136">
        <v>4.1475000000000001E-3</v>
      </c>
      <c r="F2182" s="137">
        <v>368.7</v>
      </c>
      <c r="G2182" s="137">
        <v>1.52</v>
      </c>
    </row>
    <row r="2183" spans="1:7">
      <c r="A2183" s="138"/>
      <c r="B2183" s="138"/>
      <c r="C2183" s="138"/>
      <c r="D2183" s="138"/>
      <c r="E2183" s="176" t="s">
        <v>1843</v>
      </c>
      <c r="F2183" s="176"/>
      <c r="G2183" s="139">
        <v>2.2599999999999998</v>
      </c>
    </row>
    <row r="2184" spans="1:7" ht="16.5">
      <c r="A2184" s="175" t="s">
        <v>1768</v>
      </c>
      <c r="B2184" s="175"/>
      <c r="C2184" s="133" t="s">
        <v>1769</v>
      </c>
      <c r="D2184" s="133" t="s">
        <v>1770</v>
      </c>
      <c r="E2184" s="133" t="s">
        <v>1771</v>
      </c>
      <c r="F2184" s="133" t="s">
        <v>1772</v>
      </c>
      <c r="G2184" s="133" t="s">
        <v>1773</v>
      </c>
    </row>
    <row r="2185" spans="1:7" ht="16.5">
      <c r="A2185" s="134" t="s">
        <v>2106</v>
      </c>
      <c r="B2185" s="135" t="s">
        <v>2107</v>
      </c>
      <c r="C2185" s="134" t="s">
        <v>1761</v>
      </c>
      <c r="D2185" s="134" t="s">
        <v>1784</v>
      </c>
      <c r="E2185" s="136">
        <v>3.0547999999999999E-2</v>
      </c>
      <c r="F2185" s="137">
        <v>8.02</v>
      </c>
      <c r="G2185" s="137">
        <v>0.24</v>
      </c>
    </row>
    <row r="2186" spans="1:7" ht="24.75">
      <c r="A2186" s="134" t="s">
        <v>2439</v>
      </c>
      <c r="B2186" s="135" t="s">
        <v>2440</v>
      </c>
      <c r="C2186" s="134" t="s">
        <v>1761</v>
      </c>
      <c r="D2186" s="134" t="s">
        <v>1779</v>
      </c>
      <c r="E2186" s="136">
        <v>5.0999999999999997E-2</v>
      </c>
      <c r="F2186" s="137">
        <v>7.17</v>
      </c>
      <c r="G2186" s="137">
        <v>0.36</v>
      </c>
    </row>
    <row r="2187" spans="1:7" ht="16.5">
      <c r="A2187" s="134" t="s">
        <v>2441</v>
      </c>
      <c r="B2187" s="135" t="s">
        <v>2442</v>
      </c>
      <c r="C2187" s="134" t="s">
        <v>1761</v>
      </c>
      <c r="D2187" s="134" t="s">
        <v>1784</v>
      </c>
      <c r="E2187" s="136">
        <v>1.091</v>
      </c>
      <c r="F2187" s="137">
        <v>10</v>
      </c>
      <c r="G2187" s="137">
        <v>10.91</v>
      </c>
    </row>
    <row r="2188" spans="1:7">
      <c r="A2188" s="138"/>
      <c r="B2188" s="138"/>
      <c r="C2188" s="138"/>
      <c r="D2188" s="138"/>
      <c r="E2188" s="176" t="s">
        <v>1792</v>
      </c>
      <c r="F2188" s="176"/>
      <c r="G2188" s="139">
        <v>11.51</v>
      </c>
    </row>
    <row r="2189" spans="1:7" ht="16.5">
      <c r="A2189" s="175" t="s">
        <v>1793</v>
      </c>
      <c r="B2189" s="175"/>
      <c r="C2189" s="133" t="s">
        <v>1769</v>
      </c>
      <c r="D2189" s="133" t="s">
        <v>1770</v>
      </c>
      <c r="E2189" s="133" t="s">
        <v>1771</v>
      </c>
      <c r="F2189" s="133" t="s">
        <v>1772</v>
      </c>
      <c r="G2189" s="133" t="s">
        <v>1773</v>
      </c>
    </row>
    <row r="2190" spans="1:7" ht="16.5">
      <c r="A2190" s="134" t="s">
        <v>2443</v>
      </c>
      <c r="B2190" s="135" t="s">
        <v>2444</v>
      </c>
      <c r="C2190" s="134" t="s">
        <v>1761</v>
      </c>
      <c r="D2190" s="134" t="s">
        <v>1796</v>
      </c>
      <c r="E2190" s="136">
        <v>4.7000000000000002E-3</v>
      </c>
      <c r="F2190" s="137">
        <v>26.01</v>
      </c>
      <c r="G2190" s="137">
        <v>0.12</v>
      </c>
    </row>
    <row r="2191" spans="1:7" ht="16.5">
      <c r="A2191" s="134" t="s">
        <v>2025</v>
      </c>
      <c r="B2191" s="135" t="s">
        <v>2026</v>
      </c>
      <c r="C2191" s="134" t="s">
        <v>1761</v>
      </c>
      <c r="D2191" s="134" t="s">
        <v>1796</v>
      </c>
      <c r="E2191" s="136">
        <v>2.9000000000000001E-2</v>
      </c>
      <c r="F2191" s="137">
        <v>34.65</v>
      </c>
      <c r="G2191" s="137">
        <v>1</v>
      </c>
    </row>
    <row r="2192" spans="1:7">
      <c r="A2192" s="138"/>
      <c r="B2192" s="138"/>
      <c r="C2192" s="138"/>
      <c r="D2192" s="138"/>
      <c r="E2192" s="176" t="s">
        <v>1803</v>
      </c>
      <c r="F2192" s="176"/>
      <c r="G2192" s="139">
        <v>1.1200000000000001</v>
      </c>
    </row>
    <row r="2193" spans="1:7" ht="16.5">
      <c r="A2193" s="175" t="s">
        <v>14</v>
      </c>
      <c r="B2193" s="175"/>
      <c r="C2193" s="133" t="s">
        <v>1769</v>
      </c>
      <c r="D2193" s="133" t="s">
        <v>1770</v>
      </c>
      <c r="E2193" s="133" t="s">
        <v>1771</v>
      </c>
      <c r="F2193" s="133" t="s">
        <v>1772</v>
      </c>
      <c r="G2193" s="133" t="s">
        <v>1773</v>
      </c>
    </row>
    <row r="2194" spans="1:7" ht="16.5">
      <c r="A2194" s="134" t="s">
        <v>2445</v>
      </c>
      <c r="B2194" s="135" t="s">
        <v>2446</v>
      </c>
      <c r="C2194" s="134" t="s">
        <v>1761</v>
      </c>
      <c r="D2194" s="134" t="s">
        <v>1872</v>
      </c>
      <c r="E2194" s="136">
        <v>3.5842400000000003E-2</v>
      </c>
      <c r="F2194" s="137">
        <v>27.1</v>
      </c>
      <c r="G2194" s="137">
        <v>0.97</v>
      </c>
    </row>
    <row r="2195" spans="1:7" ht="24.75">
      <c r="A2195" s="134" t="s">
        <v>2447</v>
      </c>
      <c r="B2195" s="135" t="s">
        <v>2448</v>
      </c>
      <c r="C2195" s="134" t="s">
        <v>1761</v>
      </c>
      <c r="D2195" s="134" t="s">
        <v>1872</v>
      </c>
      <c r="E2195" s="136">
        <v>3.5842400000000003E-2</v>
      </c>
      <c r="F2195" s="137">
        <v>11.58</v>
      </c>
      <c r="G2195" s="137">
        <v>0.41</v>
      </c>
    </row>
    <row r="2196" spans="1:7">
      <c r="A2196" s="138"/>
      <c r="B2196" s="138"/>
      <c r="C2196" s="138"/>
      <c r="D2196" s="138"/>
      <c r="E2196" s="176" t="s">
        <v>1806</v>
      </c>
      <c r="F2196" s="176"/>
      <c r="G2196" s="139">
        <v>1.38</v>
      </c>
    </row>
    <row r="2197" spans="1:7">
      <c r="A2197" s="138"/>
      <c r="B2197" s="138"/>
      <c r="C2197" s="138"/>
      <c r="D2197" s="138"/>
      <c r="E2197" s="177" t="s">
        <v>1807</v>
      </c>
      <c r="F2197" s="177"/>
      <c r="G2197" s="140">
        <v>16.27</v>
      </c>
    </row>
    <row r="2198" spans="1:7">
      <c r="A2198" s="138"/>
      <c r="B2198" s="138"/>
      <c r="C2198" s="138"/>
      <c r="D2198" s="138"/>
      <c r="E2198" s="178"/>
      <c r="F2198" s="178"/>
      <c r="G2198" s="178"/>
    </row>
    <row r="2199" spans="1:7">
      <c r="A2199" s="179" t="s">
        <v>2449</v>
      </c>
      <c r="B2199" s="179"/>
      <c r="C2199" s="179"/>
      <c r="D2199" s="179"/>
      <c r="E2199" s="179"/>
      <c r="F2199" s="179"/>
      <c r="G2199" s="179"/>
    </row>
    <row r="2200" spans="1:7" ht="16.5">
      <c r="A2200" s="175" t="s">
        <v>1768</v>
      </c>
      <c r="B2200" s="175"/>
      <c r="C2200" s="133" t="s">
        <v>1769</v>
      </c>
      <c r="D2200" s="133" t="s">
        <v>1770</v>
      </c>
      <c r="E2200" s="133" t="s">
        <v>1771</v>
      </c>
      <c r="F2200" s="133" t="s">
        <v>1772</v>
      </c>
      <c r="G2200" s="133" t="s">
        <v>1773</v>
      </c>
    </row>
    <row r="2201" spans="1:7" ht="16.5">
      <c r="A2201" s="134" t="s">
        <v>2450</v>
      </c>
      <c r="B2201" s="135" t="s">
        <v>2451</v>
      </c>
      <c r="C2201" s="134" t="s">
        <v>2003</v>
      </c>
      <c r="D2201" s="134" t="s">
        <v>1779</v>
      </c>
      <c r="E2201" s="136">
        <v>1</v>
      </c>
      <c r="F2201" s="137">
        <v>2203.2600000000002</v>
      </c>
      <c r="G2201" s="137">
        <v>2203.2600000000002</v>
      </c>
    </row>
    <row r="2202" spans="1:7">
      <c r="A2202" s="138"/>
      <c r="B2202" s="138"/>
      <c r="C2202" s="138"/>
      <c r="D2202" s="138"/>
      <c r="E2202" s="176" t="s">
        <v>1792</v>
      </c>
      <c r="F2202" s="176"/>
      <c r="G2202" s="139">
        <v>2203.2600000000002</v>
      </c>
    </row>
    <row r="2203" spans="1:7" ht="16.5">
      <c r="A2203" s="175" t="s">
        <v>1793</v>
      </c>
      <c r="B2203" s="175"/>
      <c r="C2203" s="133" t="s">
        <v>1769</v>
      </c>
      <c r="D2203" s="133" t="s">
        <v>1770</v>
      </c>
      <c r="E2203" s="133" t="s">
        <v>1771</v>
      </c>
      <c r="F2203" s="133" t="s">
        <v>1772</v>
      </c>
      <c r="G2203" s="133" t="s">
        <v>1773</v>
      </c>
    </row>
    <row r="2204" spans="1:7" ht="16.5">
      <c r="A2204" s="134" t="s">
        <v>2292</v>
      </c>
      <c r="B2204" s="135" t="s">
        <v>2293</v>
      </c>
      <c r="C2204" s="134" t="s">
        <v>1761</v>
      </c>
      <c r="D2204" s="134" t="s">
        <v>1796</v>
      </c>
      <c r="E2204" s="136">
        <v>8</v>
      </c>
      <c r="F2204" s="137">
        <v>27.67</v>
      </c>
      <c r="G2204" s="137">
        <v>221.36</v>
      </c>
    </row>
    <row r="2205" spans="1:7">
      <c r="A2205" s="134" t="s">
        <v>2199</v>
      </c>
      <c r="B2205" s="135" t="s">
        <v>2200</v>
      </c>
      <c r="C2205" s="134" t="s">
        <v>1761</v>
      </c>
      <c r="D2205" s="134" t="s">
        <v>1796</v>
      </c>
      <c r="E2205" s="136">
        <v>8</v>
      </c>
      <c r="F2205" s="137">
        <v>39.01</v>
      </c>
      <c r="G2205" s="137">
        <v>312.08</v>
      </c>
    </row>
    <row r="2206" spans="1:7">
      <c r="A2206" s="134" t="s">
        <v>2334</v>
      </c>
      <c r="B2206" s="135" t="s">
        <v>2335</v>
      </c>
      <c r="C2206" s="134" t="s">
        <v>1761</v>
      </c>
      <c r="D2206" s="134" t="s">
        <v>1796</v>
      </c>
      <c r="E2206" s="136">
        <v>8</v>
      </c>
      <c r="F2206" s="137">
        <v>43.14</v>
      </c>
      <c r="G2206" s="137">
        <v>345.12</v>
      </c>
    </row>
    <row r="2207" spans="1:7">
      <c r="A2207" s="138"/>
      <c r="B2207" s="138"/>
      <c r="C2207" s="138"/>
      <c r="D2207" s="138"/>
      <c r="E2207" s="176" t="s">
        <v>1803</v>
      </c>
      <c r="F2207" s="176"/>
      <c r="G2207" s="139">
        <v>878.56</v>
      </c>
    </row>
    <row r="2208" spans="1:7">
      <c r="A2208" s="138"/>
      <c r="B2208" s="138"/>
      <c r="C2208" s="138"/>
      <c r="D2208" s="138"/>
      <c r="E2208" s="177" t="s">
        <v>1807</v>
      </c>
      <c r="F2208" s="177"/>
      <c r="G2208" s="140">
        <v>3081.82</v>
      </c>
    </row>
    <row r="2209" spans="1:7">
      <c r="A2209" s="138"/>
      <c r="B2209" s="138"/>
      <c r="C2209" s="138"/>
      <c r="D2209" s="138"/>
      <c r="E2209" s="178"/>
      <c r="F2209" s="178"/>
      <c r="G2209" s="178"/>
    </row>
    <row r="2210" spans="1:7">
      <c r="A2210" s="179" t="s">
        <v>2452</v>
      </c>
      <c r="B2210" s="179"/>
      <c r="C2210" s="179"/>
      <c r="D2210" s="179"/>
      <c r="E2210" s="179"/>
      <c r="F2210" s="179"/>
      <c r="G2210" s="179"/>
    </row>
    <row r="2211" spans="1:7" ht="16.5">
      <c r="A2211" s="175" t="s">
        <v>1768</v>
      </c>
      <c r="B2211" s="175"/>
      <c r="C2211" s="133" t="s">
        <v>1769</v>
      </c>
      <c r="D2211" s="133" t="s">
        <v>1770</v>
      </c>
      <c r="E2211" s="133" t="s">
        <v>1771</v>
      </c>
      <c r="F2211" s="133" t="s">
        <v>1772</v>
      </c>
      <c r="G2211" s="133" t="s">
        <v>1773</v>
      </c>
    </row>
    <row r="2212" spans="1:7" ht="16.5">
      <c r="A2212" s="134" t="s">
        <v>2453</v>
      </c>
      <c r="B2212" s="135" t="s">
        <v>2454</v>
      </c>
      <c r="C2212" s="134" t="s">
        <v>1761</v>
      </c>
      <c r="D2212" s="134" t="s">
        <v>1779</v>
      </c>
      <c r="E2212" s="136">
        <v>1</v>
      </c>
      <c r="F2212" s="137">
        <v>175.21</v>
      </c>
      <c r="G2212" s="137">
        <v>175.21</v>
      </c>
    </row>
    <row r="2213" spans="1:7">
      <c r="A2213" s="138"/>
      <c r="B2213" s="138"/>
      <c r="C2213" s="138"/>
      <c r="D2213" s="138"/>
      <c r="E2213" s="176" t="s">
        <v>1792</v>
      </c>
      <c r="F2213" s="176"/>
      <c r="G2213" s="139">
        <v>175.21</v>
      </c>
    </row>
    <row r="2214" spans="1:7" ht="16.5">
      <c r="A2214" s="175" t="s">
        <v>1793</v>
      </c>
      <c r="B2214" s="175"/>
      <c r="C2214" s="133" t="s">
        <v>1769</v>
      </c>
      <c r="D2214" s="133" t="s">
        <v>1770</v>
      </c>
      <c r="E2214" s="133" t="s">
        <v>1771</v>
      </c>
      <c r="F2214" s="133" t="s">
        <v>1772</v>
      </c>
      <c r="G2214" s="133" t="s">
        <v>1773</v>
      </c>
    </row>
    <row r="2215" spans="1:7">
      <c r="A2215" s="134" t="s">
        <v>1799</v>
      </c>
      <c r="B2215" s="135" t="s">
        <v>1867</v>
      </c>
      <c r="C2215" s="134" t="s">
        <v>1761</v>
      </c>
      <c r="D2215" s="134" t="s">
        <v>1796</v>
      </c>
      <c r="E2215" s="136">
        <v>4.7569999999999997</v>
      </c>
      <c r="F2215" s="137">
        <v>32.549999999999997</v>
      </c>
      <c r="G2215" s="137">
        <v>154.84</v>
      </c>
    </row>
    <row r="2216" spans="1:7">
      <c r="A2216" s="134" t="s">
        <v>1801</v>
      </c>
      <c r="B2216" s="135" t="s">
        <v>1848</v>
      </c>
      <c r="C2216" s="134" t="s">
        <v>1761</v>
      </c>
      <c r="D2216" s="134" t="s">
        <v>1796</v>
      </c>
      <c r="E2216" s="136">
        <v>4.7569999999999997</v>
      </c>
      <c r="F2216" s="137">
        <v>25.19</v>
      </c>
      <c r="G2216" s="137">
        <v>119.82</v>
      </c>
    </row>
    <row r="2217" spans="1:7">
      <c r="A2217" s="138"/>
      <c r="B2217" s="138"/>
      <c r="C2217" s="138"/>
      <c r="D2217" s="138"/>
      <c r="E2217" s="176" t="s">
        <v>1803</v>
      </c>
      <c r="F2217" s="176"/>
      <c r="G2217" s="139">
        <v>274.66000000000003</v>
      </c>
    </row>
    <row r="2218" spans="1:7">
      <c r="A2218" s="138"/>
      <c r="B2218" s="138"/>
      <c r="C2218" s="138"/>
      <c r="D2218" s="138"/>
      <c r="E2218" s="177" t="s">
        <v>1807</v>
      </c>
      <c r="F2218" s="177"/>
      <c r="G2218" s="140">
        <v>449.87</v>
      </c>
    </row>
    <row r="2219" spans="1:7">
      <c r="A2219" s="138"/>
      <c r="B2219" s="138"/>
      <c r="C2219" s="138"/>
      <c r="D2219" s="138"/>
      <c r="E2219" s="178"/>
      <c r="F2219" s="178"/>
      <c r="G2219" s="178"/>
    </row>
    <row r="2220" spans="1:7">
      <c r="A2220" s="179" t="s">
        <v>2404</v>
      </c>
      <c r="B2220" s="179"/>
      <c r="C2220" s="179"/>
      <c r="D2220" s="179"/>
      <c r="E2220" s="179"/>
      <c r="F2220" s="179"/>
      <c r="G2220" s="179"/>
    </row>
    <row r="2221" spans="1:7" ht="16.5">
      <c r="A2221" s="175" t="s">
        <v>1768</v>
      </c>
      <c r="B2221" s="175"/>
      <c r="C2221" s="133" t="s">
        <v>1769</v>
      </c>
      <c r="D2221" s="133" t="s">
        <v>1770</v>
      </c>
      <c r="E2221" s="133" t="s">
        <v>1771</v>
      </c>
      <c r="F2221" s="133" t="s">
        <v>1772</v>
      </c>
      <c r="G2221" s="133" t="s">
        <v>1773</v>
      </c>
    </row>
    <row r="2222" spans="1:7" ht="16.5">
      <c r="A2222" s="134" t="s">
        <v>2405</v>
      </c>
      <c r="B2222" s="135" t="s">
        <v>2406</v>
      </c>
      <c r="C2222" s="134" t="s">
        <v>2003</v>
      </c>
      <c r="D2222" s="134" t="s">
        <v>1787</v>
      </c>
      <c r="E2222" s="136">
        <v>1</v>
      </c>
      <c r="F2222" s="137">
        <v>38.39</v>
      </c>
      <c r="G2222" s="137">
        <v>38.39</v>
      </c>
    </row>
    <row r="2223" spans="1:7" ht="16.5">
      <c r="A2223" s="134" t="s">
        <v>2407</v>
      </c>
      <c r="B2223" s="135" t="s">
        <v>2408</v>
      </c>
      <c r="C2223" s="134" t="s">
        <v>2003</v>
      </c>
      <c r="D2223" s="134" t="s">
        <v>1787</v>
      </c>
      <c r="E2223" s="136">
        <v>1</v>
      </c>
      <c r="F2223" s="137">
        <v>19.260000000000002</v>
      </c>
      <c r="G2223" s="137">
        <v>19.260000000000002</v>
      </c>
    </row>
    <row r="2224" spans="1:7">
      <c r="A2224" s="138"/>
      <c r="B2224" s="138"/>
      <c r="C2224" s="138"/>
      <c r="D2224" s="138"/>
      <c r="E2224" s="176" t="s">
        <v>1792</v>
      </c>
      <c r="F2224" s="176"/>
      <c r="G2224" s="139">
        <v>57.65</v>
      </c>
    </row>
    <row r="2225" spans="1:7" ht="16.5">
      <c r="A2225" s="175" t="s">
        <v>1793</v>
      </c>
      <c r="B2225" s="175"/>
      <c r="C2225" s="133" t="s">
        <v>1769</v>
      </c>
      <c r="D2225" s="133" t="s">
        <v>1770</v>
      </c>
      <c r="E2225" s="133" t="s">
        <v>1771</v>
      </c>
      <c r="F2225" s="133" t="s">
        <v>1772</v>
      </c>
      <c r="G2225" s="133" t="s">
        <v>1773</v>
      </c>
    </row>
    <row r="2226" spans="1:7" ht="16.5">
      <c r="A2226" s="134" t="s">
        <v>2292</v>
      </c>
      <c r="B2226" s="135" t="s">
        <v>2293</v>
      </c>
      <c r="C2226" s="134" t="s">
        <v>1761</v>
      </c>
      <c r="D2226" s="134" t="s">
        <v>1796</v>
      </c>
      <c r="E2226" s="136">
        <v>8.5199999999999998E-2</v>
      </c>
      <c r="F2226" s="137">
        <v>27.67</v>
      </c>
      <c r="G2226" s="137">
        <v>2.35</v>
      </c>
    </row>
    <row r="2227" spans="1:7">
      <c r="A2227" s="134" t="s">
        <v>2199</v>
      </c>
      <c r="B2227" s="135" t="s">
        <v>2200</v>
      </c>
      <c r="C2227" s="134" t="s">
        <v>1761</v>
      </c>
      <c r="D2227" s="134" t="s">
        <v>1796</v>
      </c>
      <c r="E2227" s="136">
        <v>8.5199999999999998E-2</v>
      </c>
      <c r="F2227" s="137">
        <v>39.01</v>
      </c>
      <c r="G2227" s="137">
        <v>3.32</v>
      </c>
    </row>
    <row r="2228" spans="1:7">
      <c r="A2228" s="138"/>
      <c r="B2228" s="138"/>
      <c r="C2228" s="138"/>
      <c r="D2228" s="138"/>
      <c r="E2228" s="176" t="s">
        <v>1803</v>
      </c>
      <c r="F2228" s="176"/>
      <c r="G2228" s="139">
        <v>5.67</v>
      </c>
    </row>
    <row r="2229" spans="1:7" ht="16.5">
      <c r="A2229" s="175" t="s">
        <v>14</v>
      </c>
      <c r="B2229" s="175"/>
      <c r="C2229" s="133" t="s">
        <v>1769</v>
      </c>
      <c r="D2229" s="133" t="s">
        <v>1770</v>
      </c>
      <c r="E2229" s="133" t="s">
        <v>1771</v>
      </c>
      <c r="F2229" s="133" t="s">
        <v>1772</v>
      </c>
      <c r="G2229" s="133" t="s">
        <v>1773</v>
      </c>
    </row>
    <row r="2230" spans="1:7" ht="33">
      <c r="A2230" s="134" t="s">
        <v>2397</v>
      </c>
      <c r="B2230" s="135" t="s">
        <v>2398</v>
      </c>
      <c r="C2230" s="134" t="s">
        <v>1761</v>
      </c>
      <c r="D2230" s="134" t="s">
        <v>1787</v>
      </c>
      <c r="E2230" s="136">
        <v>1</v>
      </c>
      <c r="F2230" s="137">
        <v>57.7</v>
      </c>
      <c r="G2230" s="137">
        <v>57.7</v>
      </c>
    </row>
    <row r="2231" spans="1:7">
      <c r="A2231" s="138"/>
      <c r="B2231" s="138"/>
      <c r="C2231" s="138"/>
      <c r="D2231" s="138"/>
      <c r="E2231" s="176" t="s">
        <v>1806</v>
      </c>
      <c r="F2231" s="176"/>
      <c r="G2231" s="139">
        <v>57.7</v>
      </c>
    </row>
    <row r="2232" spans="1:7">
      <c r="A2232" s="138"/>
      <c r="B2232" s="138"/>
      <c r="C2232" s="138"/>
      <c r="D2232" s="138"/>
      <c r="E2232" s="177" t="s">
        <v>1807</v>
      </c>
      <c r="F2232" s="177"/>
      <c r="G2232" s="140">
        <v>121.02</v>
      </c>
    </row>
    <row r="2233" spans="1:7">
      <c r="A2233" s="138"/>
      <c r="B2233" s="138"/>
      <c r="C2233" s="138"/>
      <c r="D2233" s="138"/>
      <c r="E2233" s="178"/>
      <c r="F2233" s="178"/>
      <c r="G2233" s="178"/>
    </row>
    <row r="2234" spans="1:7">
      <c r="A2234" s="179" t="s">
        <v>2392</v>
      </c>
      <c r="B2234" s="179"/>
      <c r="C2234" s="179"/>
      <c r="D2234" s="179"/>
      <c r="E2234" s="179"/>
      <c r="F2234" s="179"/>
      <c r="G2234" s="179"/>
    </row>
    <row r="2235" spans="1:7" ht="16.5">
      <c r="A2235" s="175" t="s">
        <v>1768</v>
      </c>
      <c r="B2235" s="175"/>
      <c r="C2235" s="133" t="s">
        <v>1769</v>
      </c>
      <c r="D2235" s="133" t="s">
        <v>1770</v>
      </c>
      <c r="E2235" s="133" t="s">
        <v>1771</v>
      </c>
      <c r="F2235" s="133" t="s">
        <v>1772</v>
      </c>
      <c r="G2235" s="133" t="s">
        <v>1773</v>
      </c>
    </row>
    <row r="2236" spans="1:7" ht="16.5">
      <c r="A2236" s="134" t="s">
        <v>2393</v>
      </c>
      <c r="B2236" s="135" t="s">
        <v>2394</v>
      </c>
      <c r="C2236" s="134" t="s">
        <v>2003</v>
      </c>
      <c r="D2236" s="134" t="s">
        <v>1787</v>
      </c>
      <c r="E2236" s="136">
        <v>1</v>
      </c>
      <c r="F2236" s="137">
        <v>51.22</v>
      </c>
      <c r="G2236" s="137">
        <v>51.22</v>
      </c>
    </row>
    <row r="2237" spans="1:7" ht="16.5">
      <c r="A2237" s="134" t="s">
        <v>2395</v>
      </c>
      <c r="B2237" s="135" t="s">
        <v>2396</v>
      </c>
      <c r="C2237" s="134" t="s">
        <v>2003</v>
      </c>
      <c r="D2237" s="134" t="s">
        <v>1787</v>
      </c>
      <c r="E2237" s="136">
        <v>1</v>
      </c>
      <c r="F2237" s="137">
        <v>35.450000000000003</v>
      </c>
      <c r="G2237" s="137">
        <v>35.450000000000003</v>
      </c>
    </row>
    <row r="2238" spans="1:7">
      <c r="A2238" s="138"/>
      <c r="B2238" s="138"/>
      <c r="C2238" s="138"/>
      <c r="D2238" s="138"/>
      <c r="E2238" s="176" t="s">
        <v>1792</v>
      </c>
      <c r="F2238" s="176"/>
      <c r="G2238" s="139">
        <v>86.67</v>
      </c>
    </row>
    <row r="2239" spans="1:7" ht="16.5">
      <c r="A2239" s="175" t="s">
        <v>1793</v>
      </c>
      <c r="B2239" s="175"/>
      <c r="C2239" s="133" t="s">
        <v>1769</v>
      </c>
      <c r="D2239" s="133" t="s">
        <v>1770</v>
      </c>
      <c r="E2239" s="133" t="s">
        <v>1771</v>
      </c>
      <c r="F2239" s="133" t="s">
        <v>1772</v>
      </c>
      <c r="G2239" s="133" t="s">
        <v>1773</v>
      </c>
    </row>
    <row r="2240" spans="1:7" ht="16.5">
      <c r="A2240" s="134" t="s">
        <v>2292</v>
      </c>
      <c r="B2240" s="135" t="s">
        <v>2293</v>
      </c>
      <c r="C2240" s="134" t="s">
        <v>1761</v>
      </c>
      <c r="D2240" s="134" t="s">
        <v>1796</v>
      </c>
      <c r="E2240" s="136">
        <v>0.12</v>
      </c>
      <c r="F2240" s="137">
        <v>27.67</v>
      </c>
      <c r="G2240" s="137">
        <v>3.32</v>
      </c>
    </row>
    <row r="2241" spans="1:7">
      <c r="A2241" s="134" t="s">
        <v>2199</v>
      </c>
      <c r="B2241" s="135" t="s">
        <v>2200</v>
      </c>
      <c r="C2241" s="134" t="s">
        <v>1761</v>
      </c>
      <c r="D2241" s="134" t="s">
        <v>1796</v>
      </c>
      <c r="E2241" s="136">
        <v>0.12</v>
      </c>
      <c r="F2241" s="137">
        <v>39.01</v>
      </c>
      <c r="G2241" s="137">
        <v>4.68</v>
      </c>
    </row>
    <row r="2242" spans="1:7">
      <c r="A2242" s="138"/>
      <c r="B2242" s="138"/>
      <c r="C2242" s="138"/>
      <c r="D2242" s="138"/>
      <c r="E2242" s="176" t="s">
        <v>1803</v>
      </c>
      <c r="F2242" s="176"/>
      <c r="G2242" s="139">
        <v>8</v>
      </c>
    </row>
    <row r="2243" spans="1:7" ht="16.5">
      <c r="A2243" s="175" t="s">
        <v>14</v>
      </c>
      <c r="B2243" s="175"/>
      <c r="C2243" s="133" t="s">
        <v>1769</v>
      </c>
      <c r="D2243" s="133" t="s">
        <v>1770</v>
      </c>
      <c r="E2243" s="133" t="s">
        <v>1771</v>
      </c>
      <c r="F2243" s="133" t="s">
        <v>1772</v>
      </c>
      <c r="G2243" s="133" t="s">
        <v>1773</v>
      </c>
    </row>
    <row r="2244" spans="1:7" ht="33">
      <c r="A2244" s="134" t="s">
        <v>2397</v>
      </c>
      <c r="B2244" s="135" t="s">
        <v>2398</v>
      </c>
      <c r="C2244" s="134" t="s">
        <v>1761</v>
      </c>
      <c r="D2244" s="134" t="s">
        <v>1787</v>
      </c>
      <c r="E2244" s="136">
        <v>1</v>
      </c>
      <c r="F2244" s="137">
        <v>57.7</v>
      </c>
      <c r="G2244" s="137">
        <v>57.7</v>
      </c>
    </row>
    <row r="2245" spans="1:7">
      <c r="A2245" s="138"/>
      <c r="B2245" s="138"/>
      <c r="C2245" s="138"/>
      <c r="D2245" s="138"/>
      <c r="E2245" s="176" t="s">
        <v>1806</v>
      </c>
      <c r="F2245" s="176"/>
      <c r="G2245" s="139">
        <v>57.7</v>
      </c>
    </row>
    <row r="2246" spans="1:7">
      <c r="A2246" s="138"/>
      <c r="B2246" s="138"/>
      <c r="C2246" s="138"/>
      <c r="D2246" s="138"/>
      <c r="E2246" s="177" t="s">
        <v>1807</v>
      </c>
      <c r="F2246" s="177"/>
      <c r="G2246" s="140">
        <v>152.37</v>
      </c>
    </row>
    <row r="2247" spans="1:7">
      <c r="A2247" s="138"/>
      <c r="B2247" s="138"/>
      <c r="C2247" s="138"/>
      <c r="D2247" s="138"/>
      <c r="E2247" s="178"/>
      <c r="F2247" s="178"/>
      <c r="G2247" s="178"/>
    </row>
    <row r="2248" spans="1:7">
      <c r="A2248" s="179" t="s">
        <v>2455</v>
      </c>
      <c r="B2248" s="179"/>
      <c r="C2248" s="179"/>
      <c r="D2248" s="179"/>
      <c r="E2248" s="179"/>
      <c r="F2248" s="179"/>
      <c r="G2248" s="179"/>
    </row>
    <row r="2249" spans="1:7" ht="16.5">
      <c r="A2249" s="175" t="s">
        <v>1768</v>
      </c>
      <c r="B2249" s="175"/>
      <c r="C2249" s="133" t="s">
        <v>1769</v>
      </c>
      <c r="D2249" s="133" t="s">
        <v>1770</v>
      </c>
      <c r="E2249" s="133" t="s">
        <v>1771</v>
      </c>
      <c r="F2249" s="133" t="s">
        <v>1772</v>
      </c>
      <c r="G2249" s="133" t="s">
        <v>1773</v>
      </c>
    </row>
    <row r="2250" spans="1:7" ht="16.5">
      <c r="A2250" s="134" t="s">
        <v>2456</v>
      </c>
      <c r="B2250" s="135" t="s">
        <v>2457</v>
      </c>
      <c r="C2250" s="134" t="s">
        <v>1761</v>
      </c>
      <c r="D2250" s="134" t="s">
        <v>1787</v>
      </c>
      <c r="E2250" s="136">
        <v>1.05</v>
      </c>
      <c r="F2250" s="137">
        <v>7.08</v>
      </c>
      <c r="G2250" s="137">
        <v>7.43</v>
      </c>
    </row>
    <row r="2251" spans="1:7">
      <c r="A2251" s="138"/>
      <c r="B2251" s="138"/>
      <c r="C2251" s="138"/>
      <c r="D2251" s="138"/>
      <c r="E2251" s="176" t="s">
        <v>1792</v>
      </c>
      <c r="F2251" s="176"/>
      <c r="G2251" s="139">
        <v>7.43</v>
      </c>
    </row>
    <row r="2252" spans="1:7" ht="16.5">
      <c r="A2252" s="175" t="s">
        <v>1793</v>
      </c>
      <c r="B2252" s="175"/>
      <c r="C2252" s="133" t="s">
        <v>1769</v>
      </c>
      <c r="D2252" s="133" t="s">
        <v>1770</v>
      </c>
      <c r="E2252" s="133" t="s">
        <v>1771</v>
      </c>
      <c r="F2252" s="133" t="s">
        <v>1772</v>
      </c>
      <c r="G2252" s="133" t="s">
        <v>1773</v>
      </c>
    </row>
    <row r="2253" spans="1:7" ht="16.5">
      <c r="A2253" s="134" t="s">
        <v>2292</v>
      </c>
      <c r="B2253" s="135" t="s">
        <v>2293</v>
      </c>
      <c r="C2253" s="134" t="s">
        <v>1761</v>
      </c>
      <c r="D2253" s="134" t="s">
        <v>1796</v>
      </c>
      <c r="E2253" s="136">
        <v>0.15720000000000001</v>
      </c>
      <c r="F2253" s="137">
        <v>27.67</v>
      </c>
      <c r="G2253" s="137">
        <v>4.34</v>
      </c>
    </row>
    <row r="2254" spans="1:7">
      <c r="A2254" s="134" t="s">
        <v>2199</v>
      </c>
      <c r="B2254" s="135" t="s">
        <v>2200</v>
      </c>
      <c r="C2254" s="134" t="s">
        <v>1761</v>
      </c>
      <c r="D2254" s="134" t="s">
        <v>1796</v>
      </c>
      <c r="E2254" s="136">
        <v>0.15720000000000001</v>
      </c>
      <c r="F2254" s="137">
        <v>39.01</v>
      </c>
      <c r="G2254" s="137">
        <v>6.13</v>
      </c>
    </row>
    <row r="2255" spans="1:7">
      <c r="A2255" s="138"/>
      <c r="B2255" s="138"/>
      <c r="C2255" s="138"/>
      <c r="D2255" s="138"/>
      <c r="E2255" s="176" t="s">
        <v>1803</v>
      </c>
      <c r="F2255" s="176"/>
      <c r="G2255" s="139">
        <v>10.47</v>
      </c>
    </row>
    <row r="2256" spans="1:7" ht="16.5">
      <c r="A2256" s="175" t="s">
        <v>14</v>
      </c>
      <c r="B2256" s="175"/>
      <c r="C2256" s="133" t="s">
        <v>1769</v>
      </c>
      <c r="D2256" s="133" t="s">
        <v>1770</v>
      </c>
      <c r="E2256" s="133" t="s">
        <v>1771</v>
      </c>
      <c r="F2256" s="133" t="s">
        <v>1772</v>
      </c>
      <c r="G2256" s="133" t="s">
        <v>1773</v>
      </c>
    </row>
    <row r="2257" spans="1:7" ht="41.25">
      <c r="A2257" s="134" t="s">
        <v>2339</v>
      </c>
      <c r="B2257" s="135" t="s">
        <v>2340</v>
      </c>
      <c r="C2257" s="134" t="s">
        <v>1761</v>
      </c>
      <c r="D2257" s="134" t="s">
        <v>1787</v>
      </c>
      <c r="E2257" s="136">
        <v>1</v>
      </c>
      <c r="F2257" s="137">
        <v>11.3</v>
      </c>
      <c r="G2257" s="137">
        <v>11.3</v>
      </c>
    </row>
    <row r="2258" spans="1:7">
      <c r="A2258" s="138"/>
      <c r="B2258" s="138"/>
      <c r="C2258" s="138"/>
      <c r="D2258" s="138"/>
      <c r="E2258" s="176" t="s">
        <v>1806</v>
      </c>
      <c r="F2258" s="176"/>
      <c r="G2258" s="139">
        <v>11.3</v>
      </c>
    </row>
    <row r="2259" spans="1:7">
      <c r="A2259" s="138"/>
      <c r="B2259" s="138"/>
      <c r="C2259" s="138"/>
      <c r="D2259" s="138"/>
      <c r="E2259" s="177" t="s">
        <v>1807</v>
      </c>
      <c r="F2259" s="177"/>
      <c r="G2259" s="140">
        <v>29.2</v>
      </c>
    </row>
    <row r="2260" spans="1:7">
      <c r="A2260" s="138"/>
      <c r="B2260" s="138"/>
      <c r="C2260" s="138"/>
      <c r="D2260" s="138"/>
      <c r="E2260" s="178"/>
      <c r="F2260" s="178"/>
      <c r="G2260" s="178"/>
    </row>
    <row r="2261" spans="1:7">
      <c r="A2261" s="179" t="s">
        <v>2371</v>
      </c>
      <c r="B2261" s="179"/>
      <c r="C2261" s="179"/>
      <c r="D2261" s="179"/>
      <c r="E2261" s="179"/>
      <c r="F2261" s="179"/>
      <c r="G2261" s="179"/>
    </row>
    <row r="2262" spans="1:7" ht="16.5">
      <c r="A2262" s="175" t="s">
        <v>1768</v>
      </c>
      <c r="B2262" s="175"/>
      <c r="C2262" s="133" t="s">
        <v>1769</v>
      </c>
      <c r="D2262" s="133" t="s">
        <v>1770</v>
      </c>
      <c r="E2262" s="133" t="s">
        <v>1771</v>
      </c>
      <c r="F2262" s="133" t="s">
        <v>1772</v>
      </c>
      <c r="G2262" s="133" t="s">
        <v>1773</v>
      </c>
    </row>
    <row r="2263" spans="1:7" ht="24.75">
      <c r="A2263" s="134" t="s">
        <v>2372</v>
      </c>
      <c r="B2263" s="135" t="s">
        <v>2373</v>
      </c>
      <c r="C2263" s="134" t="s">
        <v>1761</v>
      </c>
      <c r="D2263" s="134" t="s">
        <v>1787</v>
      </c>
      <c r="E2263" s="136">
        <v>1.05</v>
      </c>
      <c r="F2263" s="137">
        <v>10.3</v>
      </c>
      <c r="G2263" s="137">
        <v>10.81</v>
      </c>
    </row>
    <row r="2264" spans="1:7">
      <c r="A2264" s="138"/>
      <c r="B2264" s="138"/>
      <c r="C2264" s="138"/>
      <c r="D2264" s="138"/>
      <c r="E2264" s="176" t="s">
        <v>1792</v>
      </c>
      <c r="F2264" s="176"/>
      <c r="G2264" s="139">
        <v>10.81</v>
      </c>
    </row>
    <row r="2265" spans="1:7" ht="16.5">
      <c r="A2265" s="175" t="s">
        <v>1793</v>
      </c>
      <c r="B2265" s="175"/>
      <c r="C2265" s="133" t="s">
        <v>1769</v>
      </c>
      <c r="D2265" s="133" t="s">
        <v>1770</v>
      </c>
      <c r="E2265" s="133" t="s">
        <v>1771</v>
      </c>
      <c r="F2265" s="133" t="s">
        <v>1772</v>
      </c>
      <c r="G2265" s="133" t="s">
        <v>1773</v>
      </c>
    </row>
    <row r="2266" spans="1:7" ht="16.5">
      <c r="A2266" s="134" t="s">
        <v>2292</v>
      </c>
      <c r="B2266" s="135" t="s">
        <v>2293</v>
      </c>
      <c r="C2266" s="134" t="s">
        <v>1761</v>
      </c>
      <c r="D2266" s="134" t="s">
        <v>1796</v>
      </c>
      <c r="E2266" s="136">
        <v>0.15720000000000001</v>
      </c>
      <c r="F2266" s="137">
        <v>27.67</v>
      </c>
      <c r="G2266" s="137">
        <v>4.34</v>
      </c>
    </row>
    <row r="2267" spans="1:7">
      <c r="A2267" s="134" t="s">
        <v>2199</v>
      </c>
      <c r="B2267" s="135" t="s">
        <v>2200</v>
      </c>
      <c r="C2267" s="134" t="s">
        <v>1761</v>
      </c>
      <c r="D2267" s="134" t="s">
        <v>1796</v>
      </c>
      <c r="E2267" s="136">
        <v>0.15720000000000001</v>
      </c>
      <c r="F2267" s="137">
        <v>39.01</v>
      </c>
      <c r="G2267" s="137">
        <v>6.13</v>
      </c>
    </row>
    <row r="2268" spans="1:7">
      <c r="A2268" s="138"/>
      <c r="B2268" s="138"/>
      <c r="C2268" s="138"/>
      <c r="D2268" s="138"/>
      <c r="E2268" s="176" t="s">
        <v>1803</v>
      </c>
      <c r="F2268" s="176"/>
      <c r="G2268" s="139">
        <v>10.47</v>
      </c>
    </row>
    <row r="2269" spans="1:7" ht="16.5">
      <c r="A2269" s="175" t="s">
        <v>14</v>
      </c>
      <c r="B2269" s="175"/>
      <c r="C2269" s="133" t="s">
        <v>1769</v>
      </c>
      <c r="D2269" s="133" t="s">
        <v>1770</v>
      </c>
      <c r="E2269" s="133" t="s">
        <v>1771</v>
      </c>
      <c r="F2269" s="133" t="s">
        <v>1772</v>
      </c>
      <c r="G2269" s="133" t="s">
        <v>1773</v>
      </c>
    </row>
    <row r="2270" spans="1:7" ht="41.25">
      <c r="A2270" s="134" t="s">
        <v>2339</v>
      </c>
      <c r="B2270" s="135" t="s">
        <v>2340</v>
      </c>
      <c r="C2270" s="134" t="s">
        <v>1761</v>
      </c>
      <c r="D2270" s="134" t="s">
        <v>1787</v>
      </c>
      <c r="E2270" s="136">
        <v>1</v>
      </c>
      <c r="F2270" s="137">
        <v>11.3</v>
      </c>
      <c r="G2270" s="137">
        <v>11.3</v>
      </c>
    </row>
    <row r="2271" spans="1:7">
      <c r="A2271" s="138"/>
      <c r="B2271" s="138"/>
      <c r="C2271" s="138"/>
      <c r="D2271" s="138"/>
      <c r="E2271" s="176" t="s">
        <v>1806</v>
      </c>
      <c r="F2271" s="176"/>
      <c r="G2271" s="139">
        <v>11.3</v>
      </c>
    </row>
    <row r="2272" spans="1:7">
      <c r="A2272" s="138"/>
      <c r="B2272" s="138"/>
      <c r="C2272" s="138"/>
      <c r="D2272" s="138"/>
      <c r="E2272" s="177" t="s">
        <v>1807</v>
      </c>
      <c r="F2272" s="177"/>
      <c r="G2272" s="140">
        <v>32.58</v>
      </c>
    </row>
    <row r="2273" spans="1:7">
      <c r="A2273" s="138"/>
      <c r="B2273" s="138"/>
      <c r="C2273" s="138"/>
      <c r="D2273" s="138"/>
      <c r="E2273" s="178"/>
      <c r="F2273" s="178"/>
      <c r="G2273" s="178"/>
    </row>
    <row r="2274" spans="1:7">
      <c r="A2274" s="179" t="s">
        <v>2374</v>
      </c>
      <c r="B2274" s="179"/>
      <c r="C2274" s="179"/>
      <c r="D2274" s="179"/>
      <c r="E2274" s="179"/>
      <c r="F2274" s="179"/>
      <c r="G2274" s="179"/>
    </row>
    <row r="2275" spans="1:7" ht="16.5">
      <c r="A2275" s="175" t="s">
        <v>1768</v>
      </c>
      <c r="B2275" s="175"/>
      <c r="C2275" s="133" t="s">
        <v>1769</v>
      </c>
      <c r="D2275" s="133" t="s">
        <v>1770</v>
      </c>
      <c r="E2275" s="133" t="s">
        <v>1771</v>
      </c>
      <c r="F2275" s="133" t="s">
        <v>1772</v>
      </c>
      <c r="G2275" s="133" t="s">
        <v>1773</v>
      </c>
    </row>
    <row r="2276" spans="1:7" ht="24.75">
      <c r="A2276" s="134" t="s">
        <v>2375</v>
      </c>
      <c r="B2276" s="135" t="s">
        <v>2376</v>
      </c>
      <c r="C2276" s="134" t="s">
        <v>1761</v>
      </c>
      <c r="D2276" s="134" t="s">
        <v>1787</v>
      </c>
      <c r="E2276" s="136">
        <v>1.05</v>
      </c>
      <c r="F2276" s="137">
        <v>20</v>
      </c>
      <c r="G2276" s="137">
        <v>21</v>
      </c>
    </row>
    <row r="2277" spans="1:7">
      <c r="A2277" s="138"/>
      <c r="B2277" s="138"/>
      <c r="C2277" s="138"/>
      <c r="D2277" s="138"/>
      <c r="E2277" s="176" t="s">
        <v>1792</v>
      </c>
      <c r="F2277" s="176"/>
      <c r="G2277" s="139">
        <v>21</v>
      </c>
    </row>
    <row r="2278" spans="1:7" ht="16.5">
      <c r="A2278" s="175" t="s">
        <v>1793</v>
      </c>
      <c r="B2278" s="175"/>
      <c r="C2278" s="133" t="s">
        <v>1769</v>
      </c>
      <c r="D2278" s="133" t="s">
        <v>1770</v>
      </c>
      <c r="E2278" s="133" t="s">
        <v>1771</v>
      </c>
      <c r="F2278" s="133" t="s">
        <v>1772</v>
      </c>
      <c r="G2278" s="133" t="s">
        <v>1773</v>
      </c>
    </row>
    <row r="2279" spans="1:7" ht="16.5">
      <c r="A2279" s="134" t="s">
        <v>2292</v>
      </c>
      <c r="B2279" s="135" t="s">
        <v>2293</v>
      </c>
      <c r="C2279" s="134" t="s">
        <v>1761</v>
      </c>
      <c r="D2279" s="134" t="s">
        <v>1796</v>
      </c>
      <c r="E2279" s="136">
        <v>0.15720000000000001</v>
      </c>
      <c r="F2279" s="137">
        <v>27.67</v>
      </c>
      <c r="G2279" s="137">
        <v>4.34</v>
      </c>
    </row>
    <row r="2280" spans="1:7">
      <c r="A2280" s="134" t="s">
        <v>2199</v>
      </c>
      <c r="B2280" s="135" t="s">
        <v>2200</v>
      </c>
      <c r="C2280" s="134" t="s">
        <v>1761</v>
      </c>
      <c r="D2280" s="134" t="s">
        <v>1796</v>
      </c>
      <c r="E2280" s="136">
        <v>0.15720000000000001</v>
      </c>
      <c r="F2280" s="137">
        <v>39.01</v>
      </c>
      <c r="G2280" s="137">
        <v>6.13</v>
      </c>
    </row>
    <row r="2281" spans="1:7">
      <c r="A2281" s="138"/>
      <c r="B2281" s="138"/>
      <c r="C2281" s="138"/>
      <c r="D2281" s="138"/>
      <c r="E2281" s="176" t="s">
        <v>1803</v>
      </c>
      <c r="F2281" s="176"/>
      <c r="G2281" s="139">
        <v>10.47</v>
      </c>
    </row>
    <row r="2282" spans="1:7" ht="16.5">
      <c r="A2282" s="175" t="s">
        <v>14</v>
      </c>
      <c r="B2282" s="175"/>
      <c r="C2282" s="133" t="s">
        <v>1769</v>
      </c>
      <c r="D2282" s="133" t="s">
        <v>1770</v>
      </c>
      <c r="E2282" s="133" t="s">
        <v>1771</v>
      </c>
      <c r="F2282" s="133" t="s">
        <v>1772</v>
      </c>
      <c r="G2282" s="133" t="s">
        <v>1773</v>
      </c>
    </row>
    <row r="2283" spans="1:7" ht="41.25">
      <c r="A2283" s="134" t="s">
        <v>2339</v>
      </c>
      <c r="B2283" s="135" t="s">
        <v>2340</v>
      </c>
      <c r="C2283" s="134" t="s">
        <v>1761</v>
      </c>
      <c r="D2283" s="134" t="s">
        <v>1787</v>
      </c>
      <c r="E2283" s="136">
        <v>1</v>
      </c>
      <c r="F2283" s="137">
        <v>11.3</v>
      </c>
      <c r="G2283" s="137">
        <v>11.3</v>
      </c>
    </row>
    <row r="2284" spans="1:7">
      <c r="A2284" s="138"/>
      <c r="B2284" s="138"/>
      <c r="C2284" s="138"/>
      <c r="D2284" s="138"/>
      <c r="E2284" s="176" t="s">
        <v>1806</v>
      </c>
      <c r="F2284" s="176"/>
      <c r="G2284" s="139">
        <v>11.3</v>
      </c>
    </row>
    <row r="2285" spans="1:7">
      <c r="A2285" s="138"/>
      <c r="B2285" s="138"/>
      <c r="C2285" s="138"/>
      <c r="D2285" s="138"/>
      <c r="E2285" s="177" t="s">
        <v>1807</v>
      </c>
      <c r="F2285" s="177"/>
      <c r="G2285" s="140">
        <v>42.77</v>
      </c>
    </row>
    <row r="2286" spans="1:7">
      <c r="A2286" s="138"/>
      <c r="B2286" s="138"/>
      <c r="C2286" s="138"/>
      <c r="D2286" s="138"/>
      <c r="E2286" s="178"/>
      <c r="F2286" s="178"/>
      <c r="G2286" s="178"/>
    </row>
    <row r="2287" spans="1:7">
      <c r="A2287" s="179" t="s">
        <v>2377</v>
      </c>
      <c r="B2287" s="179"/>
      <c r="C2287" s="179"/>
      <c r="D2287" s="179"/>
      <c r="E2287" s="179"/>
      <c r="F2287" s="179"/>
      <c r="G2287" s="179"/>
    </row>
    <row r="2288" spans="1:7" ht="16.5">
      <c r="A2288" s="175" t="s">
        <v>1768</v>
      </c>
      <c r="B2288" s="175"/>
      <c r="C2288" s="133" t="s">
        <v>1769</v>
      </c>
      <c r="D2288" s="133" t="s">
        <v>1770</v>
      </c>
      <c r="E2288" s="133" t="s">
        <v>1771</v>
      </c>
      <c r="F2288" s="133" t="s">
        <v>1772</v>
      </c>
      <c r="G2288" s="133" t="s">
        <v>1773</v>
      </c>
    </row>
    <row r="2289" spans="1:7" ht="24.75">
      <c r="A2289" s="134" t="s">
        <v>2378</v>
      </c>
      <c r="B2289" s="135" t="s">
        <v>2379</v>
      </c>
      <c r="C2289" s="134" t="s">
        <v>1761</v>
      </c>
      <c r="D2289" s="134" t="s">
        <v>1787</v>
      </c>
      <c r="E2289" s="136">
        <v>1.05</v>
      </c>
      <c r="F2289" s="137">
        <v>15.54</v>
      </c>
      <c r="G2289" s="137">
        <v>16.309999999999999</v>
      </c>
    </row>
    <row r="2290" spans="1:7">
      <c r="A2290" s="138"/>
      <c r="B2290" s="138"/>
      <c r="C2290" s="138"/>
      <c r="D2290" s="138"/>
      <c r="E2290" s="176" t="s">
        <v>1792</v>
      </c>
      <c r="F2290" s="176"/>
      <c r="G2290" s="139">
        <v>16.309999999999999</v>
      </c>
    </row>
    <row r="2291" spans="1:7" ht="16.5">
      <c r="A2291" s="175" t="s">
        <v>1793</v>
      </c>
      <c r="B2291" s="175"/>
      <c r="C2291" s="133" t="s">
        <v>1769</v>
      </c>
      <c r="D2291" s="133" t="s">
        <v>1770</v>
      </c>
      <c r="E2291" s="133" t="s">
        <v>1771</v>
      </c>
      <c r="F2291" s="133" t="s">
        <v>1772</v>
      </c>
      <c r="G2291" s="133" t="s">
        <v>1773</v>
      </c>
    </row>
    <row r="2292" spans="1:7" ht="16.5">
      <c r="A2292" s="134" t="s">
        <v>2292</v>
      </c>
      <c r="B2292" s="135" t="s">
        <v>2293</v>
      </c>
      <c r="C2292" s="134" t="s">
        <v>1761</v>
      </c>
      <c r="D2292" s="134" t="s">
        <v>1796</v>
      </c>
      <c r="E2292" s="136">
        <v>0.15720000000000001</v>
      </c>
      <c r="F2292" s="137">
        <v>27.67</v>
      </c>
      <c r="G2292" s="137">
        <v>4.34</v>
      </c>
    </row>
    <row r="2293" spans="1:7">
      <c r="A2293" s="134" t="s">
        <v>2199</v>
      </c>
      <c r="B2293" s="135" t="s">
        <v>2200</v>
      </c>
      <c r="C2293" s="134" t="s">
        <v>1761</v>
      </c>
      <c r="D2293" s="134" t="s">
        <v>1796</v>
      </c>
      <c r="E2293" s="136">
        <v>0.15720000000000001</v>
      </c>
      <c r="F2293" s="137">
        <v>39.01</v>
      </c>
      <c r="G2293" s="137">
        <v>6.13</v>
      </c>
    </row>
    <row r="2294" spans="1:7">
      <c r="A2294" s="138"/>
      <c r="B2294" s="138"/>
      <c r="C2294" s="138"/>
      <c r="D2294" s="138"/>
      <c r="E2294" s="176" t="s">
        <v>1803</v>
      </c>
      <c r="F2294" s="176"/>
      <c r="G2294" s="139">
        <v>10.47</v>
      </c>
    </row>
    <row r="2295" spans="1:7" ht="16.5">
      <c r="A2295" s="175" t="s">
        <v>14</v>
      </c>
      <c r="B2295" s="175"/>
      <c r="C2295" s="133" t="s">
        <v>1769</v>
      </c>
      <c r="D2295" s="133" t="s">
        <v>1770</v>
      </c>
      <c r="E2295" s="133" t="s">
        <v>1771</v>
      </c>
      <c r="F2295" s="133" t="s">
        <v>1772</v>
      </c>
      <c r="G2295" s="133" t="s">
        <v>1773</v>
      </c>
    </row>
    <row r="2296" spans="1:7" ht="41.25">
      <c r="A2296" s="134" t="s">
        <v>2339</v>
      </c>
      <c r="B2296" s="135" t="s">
        <v>2340</v>
      </c>
      <c r="C2296" s="134" t="s">
        <v>1761</v>
      </c>
      <c r="D2296" s="134" t="s">
        <v>1787</v>
      </c>
      <c r="E2296" s="136">
        <v>1</v>
      </c>
      <c r="F2296" s="137">
        <v>11.3</v>
      </c>
      <c r="G2296" s="137">
        <v>11.3</v>
      </c>
    </row>
    <row r="2297" spans="1:7">
      <c r="A2297" s="138"/>
      <c r="B2297" s="138"/>
      <c r="C2297" s="138"/>
      <c r="D2297" s="138"/>
      <c r="E2297" s="176" t="s">
        <v>1806</v>
      </c>
      <c r="F2297" s="176"/>
      <c r="G2297" s="139">
        <v>11.3</v>
      </c>
    </row>
    <row r="2298" spans="1:7">
      <c r="A2298" s="138"/>
      <c r="B2298" s="138"/>
      <c r="C2298" s="138"/>
      <c r="D2298" s="138"/>
      <c r="E2298" s="177" t="s">
        <v>1807</v>
      </c>
      <c r="F2298" s="177"/>
      <c r="G2298" s="140">
        <v>38.08</v>
      </c>
    </row>
    <row r="2299" spans="1:7">
      <c r="A2299" s="138"/>
      <c r="B2299" s="138"/>
      <c r="C2299" s="138"/>
      <c r="D2299" s="138"/>
      <c r="E2299" s="178"/>
      <c r="F2299" s="178"/>
      <c r="G2299" s="178"/>
    </row>
    <row r="2300" spans="1:7">
      <c r="A2300" s="179" t="s">
        <v>2380</v>
      </c>
      <c r="B2300" s="179"/>
      <c r="C2300" s="179"/>
      <c r="D2300" s="179"/>
      <c r="E2300" s="179"/>
      <c r="F2300" s="179"/>
      <c r="G2300" s="179"/>
    </row>
    <row r="2301" spans="1:7" ht="16.5">
      <c r="A2301" s="175" t="s">
        <v>1768</v>
      </c>
      <c r="B2301" s="175"/>
      <c r="C2301" s="133" t="s">
        <v>1769</v>
      </c>
      <c r="D2301" s="133" t="s">
        <v>1770</v>
      </c>
      <c r="E2301" s="133" t="s">
        <v>1771</v>
      </c>
      <c r="F2301" s="133" t="s">
        <v>1772</v>
      </c>
      <c r="G2301" s="133" t="s">
        <v>1773</v>
      </c>
    </row>
    <row r="2302" spans="1:7" ht="24.75">
      <c r="A2302" s="134" t="s">
        <v>2381</v>
      </c>
      <c r="B2302" s="135" t="s">
        <v>2382</v>
      </c>
      <c r="C2302" s="134" t="s">
        <v>1761</v>
      </c>
      <c r="D2302" s="134" t="s">
        <v>1787</v>
      </c>
      <c r="E2302" s="136">
        <v>1.05</v>
      </c>
      <c r="F2302" s="137">
        <v>26.65</v>
      </c>
      <c r="G2302" s="137">
        <v>27.98</v>
      </c>
    </row>
    <row r="2303" spans="1:7">
      <c r="A2303" s="138"/>
      <c r="B2303" s="138"/>
      <c r="C2303" s="138"/>
      <c r="D2303" s="138"/>
      <c r="E2303" s="176" t="s">
        <v>1792</v>
      </c>
      <c r="F2303" s="176"/>
      <c r="G2303" s="139">
        <v>27.98</v>
      </c>
    </row>
    <row r="2304" spans="1:7" ht="16.5">
      <c r="A2304" s="175" t="s">
        <v>1793</v>
      </c>
      <c r="B2304" s="175"/>
      <c r="C2304" s="133" t="s">
        <v>1769</v>
      </c>
      <c r="D2304" s="133" t="s">
        <v>1770</v>
      </c>
      <c r="E2304" s="133" t="s">
        <v>1771</v>
      </c>
      <c r="F2304" s="133" t="s">
        <v>1772</v>
      </c>
      <c r="G2304" s="133" t="s">
        <v>1773</v>
      </c>
    </row>
    <row r="2305" spans="1:7" ht="16.5">
      <c r="A2305" s="134" t="s">
        <v>2292</v>
      </c>
      <c r="B2305" s="135" t="s">
        <v>2293</v>
      </c>
      <c r="C2305" s="134" t="s">
        <v>1761</v>
      </c>
      <c r="D2305" s="134" t="s">
        <v>1796</v>
      </c>
      <c r="E2305" s="136">
        <v>0.15720000000000001</v>
      </c>
      <c r="F2305" s="137">
        <v>27.67</v>
      </c>
      <c r="G2305" s="137">
        <v>4.34</v>
      </c>
    </row>
    <row r="2306" spans="1:7">
      <c r="A2306" s="134" t="s">
        <v>2199</v>
      </c>
      <c r="B2306" s="135" t="s">
        <v>2200</v>
      </c>
      <c r="C2306" s="134" t="s">
        <v>1761</v>
      </c>
      <c r="D2306" s="134" t="s">
        <v>1796</v>
      </c>
      <c r="E2306" s="136">
        <v>0.15720000000000001</v>
      </c>
      <c r="F2306" s="137">
        <v>39.01</v>
      </c>
      <c r="G2306" s="137">
        <v>6.13</v>
      </c>
    </row>
    <row r="2307" spans="1:7">
      <c r="A2307" s="138"/>
      <c r="B2307" s="138"/>
      <c r="C2307" s="138"/>
      <c r="D2307" s="138"/>
      <c r="E2307" s="176" t="s">
        <v>1803</v>
      </c>
      <c r="F2307" s="176"/>
      <c r="G2307" s="139">
        <v>10.47</v>
      </c>
    </row>
    <row r="2308" spans="1:7" ht="16.5">
      <c r="A2308" s="175" t="s">
        <v>14</v>
      </c>
      <c r="B2308" s="175"/>
      <c r="C2308" s="133" t="s">
        <v>1769</v>
      </c>
      <c r="D2308" s="133" t="s">
        <v>1770</v>
      </c>
      <c r="E2308" s="133" t="s">
        <v>1771</v>
      </c>
      <c r="F2308" s="133" t="s">
        <v>1772</v>
      </c>
      <c r="G2308" s="133" t="s">
        <v>1773</v>
      </c>
    </row>
    <row r="2309" spans="1:7" ht="41.25">
      <c r="A2309" s="134" t="s">
        <v>2339</v>
      </c>
      <c r="B2309" s="135" t="s">
        <v>2340</v>
      </c>
      <c r="C2309" s="134" t="s">
        <v>1761</v>
      </c>
      <c r="D2309" s="134" t="s">
        <v>1787</v>
      </c>
      <c r="E2309" s="136">
        <v>1</v>
      </c>
      <c r="F2309" s="137">
        <v>11.3</v>
      </c>
      <c r="G2309" s="137">
        <v>11.3</v>
      </c>
    </row>
    <row r="2310" spans="1:7">
      <c r="A2310" s="138"/>
      <c r="B2310" s="138"/>
      <c r="C2310" s="138"/>
      <c r="D2310" s="138"/>
      <c r="E2310" s="176" t="s">
        <v>1806</v>
      </c>
      <c r="F2310" s="176"/>
      <c r="G2310" s="139">
        <v>11.3</v>
      </c>
    </row>
    <row r="2311" spans="1:7">
      <c r="A2311" s="138"/>
      <c r="B2311" s="138"/>
      <c r="C2311" s="138"/>
      <c r="D2311" s="138"/>
      <c r="E2311" s="177" t="s">
        <v>1807</v>
      </c>
      <c r="F2311" s="177"/>
      <c r="G2311" s="140">
        <v>49.75</v>
      </c>
    </row>
    <row r="2312" spans="1:7">
      <c r="A2312" s="138"/>
      <c r="B2312" s="138"/>
      <c r="C2312" s="138"/>
      <c r="D2312" s="138"/>
      <c r="E2312" s="178"/>
      <c r="F2312" s="178"/>
      <c r="G2312" s="178"/>
    </row>
    <row r="2313" spans="1:7">
      <c r="A2313" s="179" t="s">
        <v>2458</v>
      </c>
      <c r="B2313" s="179"/>
      <c r="C2313" s="179"/>
      <c r="D2313" s="179"/>
      <c r="E2313" s="179"/>
      <c r="F2313" s="179"/>
      <c r="G2313" s="179"/>
    </row>
    <row r="2314" spans="1:7" ht="16.5">
      <c r="A2314" s="175" t="s">
        <v>1768</v>
      </c>
      <c r="B2314" s="175"/>
      <c r="C2314" s="133" t="s">
        <v>1769</v>
      </c>
      <c r="D2314" s="133" t="s">
        <v>1770</v>
      </c>
      <c r="E2314" s="133" t="s">
        <v>1771</v>
      </c>
      <c r="F2314" s="133" t="s">
        <v>1772</v>
      </c>
      <c r="G2314" s="133" t="s">
        <v>1773</v>
      </c>
    </row>
    <row r="2315" spans="1:7" ht="16.5">
      <c r="A2315" s="134" t="s">
        <v>2459</v>
      </c>
      <c r="B2315" s="135" t="s">
        <v>2460</v>
      </c>
      <c r="C2315" s="134" t="s">
        <v>2003</v>
      </c>
      <c r="D2315" s="134" t="s">
        <v>1787</v>
      </c>
      <c r="E2315" s="136">
        <v>1</v>
      </c>
      <c r="F2315" s="137">
        <v>95.81</v>
      </c>
      <c r="G2315" s="137">
        <v>95.81</v>
      </c>
    </row>
    <row r="2316" spans="1:7">
      <c r="A2316" s="138"/>
      <c r="B2316" s="138"/>
      <c r="C2316" s="138"/>
      <c r="D2316" s="138"/>
      <c r="E2316" s="176" t="s">
        <v>1792</v>
      </c>
      <c r="F2316" s="176"/>
      <c r="G2316" s="139">
        <v>95.81</v>
      </c>
    </row>
    <row r="2317" spans="1:7" ht="16.5">
      <c r="A2317" s="175" t="s">
        <v>1793</v>
      </c>
      <c r="B2317" s="175"/>
      <c r="C2317" s="133" t="s">
        <v>1769</v>
      </c>
      <c r="D2317" s="133" t="s">
        <v>1770</v>
      </c>
      <c r="E2317" s="133" t="s">
        <v>1771</v>
      </c>
      <c r="F2317" s="133" t="s">
        <v>1772</v>
      </c>
      <c r="G2317" s="133" t="s">
        <v>1773</v>
      </c>
    </row>
    <row r="2318" spans="1:7" ht="16.5">
      <c r="A2318" s="134" t="s">
        <v>1981</v>
      </c>
      <c r="B2318" s="135" t="s">
        <v>1982</v>
      </c>
      <c r="C2318" s="134" t="s">
        <v>1761</v>
      </c>
      <c r="D2318" s="134" t="s">
        <v>1796</v>
      </c>
      <c r="E2318" s="136">
        <v>0.5</v>
      </c>
      <c r="F2318" s="137">
        <v>27.26</v>
      </c>
      <c r="G2318" s="137">
        <v>13.63</v>
      </c>
    </row>
    <row r="2319" spans="1:7" ht="16.5">
      <c r="A2319" s="134" t="s">
        <v>2461</v>
      </c>
      <c r="B2319" s="135" t="s">
        <v>2462</v>
      </c>
      <c r="C2319" s="134" t="s">
        <v>1761</v>
      </c>
      <c r="D2319" s="134" t="s">
        <v>1796</v>
      </c>
      <c r="E2319" s="136">
        <v>0.5</v>
      </c>
      <c r="F2319" s="137">
        <v>45.18</v>
      </c>
      <c r="G2319" s="137">
        <v>22.59</v>
      </c>
    </row>
    <row r="2320" spans="1:7">
      <c r="A2320" s="138"/>
      <c r="B2320" s="138"/>
      <c r="C2320" s="138"/>
      <c r="D2320" s="138"/>
      <c r="E2320" s="176" t="s">
        <v>1803</v>
      </c>
      <c r="F2320" s="176"/>
      <c r="G2320" s="139">
        <v>36.22</v>
      </c>
    </row>
    <row r="2321" spans="1:7">
      <c r="A2321" s="138"/>
      <c r="B2321" s="138"/>
      <c r="C2321" s="138"/>
      <c r="D2321" s="138"/>
      <c r="E2321" s="177" t="s">
        <v>1807</v>
      </c>
      <c r="F2321" s="177"/>
      <c r="G2321" s="140">
        <v>132.03</v>
      </c>
    </row>
    <row r="2322" spans="1:7">
      <c r="A2322" s="138"/>
      <c r="B2322" s="138"/>
      <c r="C2322" s="138"/>
      <c r="D2322" s="138"/>
      <c r="E2322" s="178"/>
      <c r="F2322" s="178"/>
      <c r="G2322" s="178"/>
    </row>
    <row r="2323" spans="1:7">
      <c r="A2323" s="179" t="s">
        <v>2463</v>
      </c>
      <c r="B2323" s="179"/>
      <c r="C2323" s="179"/>
      <c r="D2323" s="179"/>
      <c r="E2323" s="179"/>
      <c r="F2323" s="179"/>
      <c r="G2323" s="179"/>
    </row>
    <row r="2324" spans="1:7" ht="16.5">
      <c r="A2324" s="175" t="s">
        <v>1768</v>
      </c>
      <c r="B2324" s="175"/>
      <c r="C2324" s="133" t="s">
        <v>1769</v>
      </c>
      <c r="D2324" s="133" t="s">
        <v>1770</v>
      </c>
      <c r="E2324" s="133" t="s">
        <v>1771</v>
      </c>
      <c r="F2324" s="133" t="s">
        <v>1772</v>
      </c>
      <c r="G2324" s="133" t="s">
        <v>1773</v>
      </c>
    </row>
    <row r="2325" spans="1:7" ht="16.5">
      <c r="A2325" s="134" t="s">
        <v>2464</v>
      </c>
      <c r="B2325" s="135" t="s">
        <v>2465</v>
      </c>
      <c r="C2325" s="134" t="s">
        <v>2003</v>
      </c>
      <c r="D2325" s="134" t="s">
        <v>1872</v>
      </c>
      <c r="E2325" s="136">
        <v>1</v>
      </c>
      <c r="F2325" s="137">
        <v>8859.23</v>
      </c>
      <c r="G2325" s="137">
        <v>8859.23</v>
      </c>
    </row>
    <row r="2326" spans="1:7">
      <c r="A2326" s="138"/>
      <c r="B2326" s="138"/>
      <c r="C2326" s="138"/>
      <c r="D2326" s="138"/>
      <c r="E2326" s="176" t="s">
        <v>1792</v>
      </c>
      <c r="F2326" s="176"/>
      <c r="G2326" s="139">
        <v>8859.23</v>
      </c>
    </row>
    <row r="2327" spans="1:7" ht="16.5">
      <c r="A2327" s="175" t="s">
        <v>1793</v>
      </c>
      <c r="B2327" s="175"/>
      <c r="C2327" s="133" t="s">
        <v>1769</v>
      </c>
      <c r="D2327" s="133" t="s">
        <v>1770</v>
      </c>
      <c r="E2327" s="133" t="s">
        <v>1771</v>
      </c>
      <c r="F2327" s="133" t="s">
        <v>1772</v>
      </c>
      <c r="G2327" s="133" t="s">
        <v>1773</v>
      </c>
    </row>
    <row r="2328" spans="1:7" ht="16.5">
      <c r="A2328" s="134" t="s">
        <v>1981</v>
      </c>
      <c r="B2328" s="135" t="s">
        <v>1982</v>
      </c>
      <c r="C2328" s="134" t="s">
        <v>1761</v>
      </c>
      <c r="D2328" s="134" t="s">
        <v>1796</v>
      </c>
      <c r="E2328" s="136">
        <v>1.5</v>
      </c>
      <c r="F2328" s="137">
        <v>27.26</v>
      </c>
      <c r="G2328" s="137">
        <v>40.89</v>
      </c>
    </row>
    <row r="2329" spans="1:7" ht="16.5">
      <c r="A2329" s="134" t="s">
        <v>2461</v>
      </c>
      <c r="B2329" s="135" t="s">
        <v>2462</v>
      </c>
      <c r="C2329" s="134" t="s">
        <v>1761</v>
      </c>
      <c r="D2329" s="134" t="s">
        <v>1796</v>
      </c>
      <c r="E2329" s="136">
        <v>1</v>
      </c>
      <c r="F2329" s="137">
        <v>45.18</v>
      </c>
      <c r="G2329" s="137">
        <v>45.18</v>
      </c>
    </row>
    <row r="2330" spans="1:7">
      <c r="A2330" s="138"/>
      <c r="B2330" s="138"/>
      <c r="C2330" s="138"/>
      <c r="D2330" s="138"/>
      <c r="E2330" s="176" t="s">
        <v>1803</v>
      </c>
      <c r="F2330" s="176"/>
      <c r="G2330" s="139">
        <v>86.07</v>
      </c>
    </row>
    <row r="2331" spans="1:7">
      <c r="A2331" s="138"/>
      <c r="B2331" s="138"/>
      <c r="C2331" s="138"/>
      <c r="D2331" s="138"/>
      <c r="E2331" s="177" t="s">
        <v>1807</v>
      </c>
      <c r="F2331" s="177"/>
      <c r="G2331" s="140">
        <v>8945.2999999999993</v>
      </c>
    </row>
    <row r="2332" spans="1:7">
      <c r="A2332" s="138"/>
      <c r="B2332" s="138"/>
      <c r="C2332" s="138"/>
      <c r="D2332" s="138"/>
      <c r="E2332" s="178"/>
      <c r="F2332" s="178"/>
      <c r="G2332" s="178"/>
    </row>
    <row r="2333" spans="1:7">
      <c r="A2333" s="179" t="s">
        <v>2466</v>
      </c>
      <c r="B2333" s="179"/>
      <c r="C2333" s="179"/>
      <c r="D2333" s="179"/>
      <c r="E2333" s="179"/>
      <c r="F2333" s="179"/>
      <c r="G2333" s="179"/>
    </row>
    <row r="2334" spans="1:7" ht="16.5">
      <c r="A2334" s="175" t="s">
        <v>1768</v>
      </c>
      <c r="B2334" s="175"/>
      <c r="C2334" s="133" t="s">
        <v>1769</v>
      </c>
      <c r="D2334" s="133" t="s">
        <v>1770</v>
      </c>
      <c r="E2334" s="133" t="s">
        <v>1771</v>
      </c>
      <c r="F2334" s="133" t="s">
        <v>1772</v>
      </c>
      <c r="G2334" s="133" t="s">
        <v>1773</v>
      </c>
    </row>
    <row r="2335" spans="1:7" ht="16.5">
      <c r="A2335" s="134" t="s">
        <v>2467</v>
      </c>
      <c r="B2335" s="135" t="s">
        <v>2468</v>
      </c>
      <c r="C2335" s="134" t="s">
        <v>2003</v>
      </c>
      <c r="D2335" s="134" t="s">
        <v>1779</v>
      </c>
      <c r="E2335" s="136">
        <v>4</v>
      </c>
      <c r="F2335" s="137">
        <v>30.06</v>
      </c>
      <c r="G2335" s="137">
        <v>120.24</v>
      </c>
    </row>
    <row r="2336" spans="1:7" ht="16.5">
      <c r="A2336" s="134" t="s">
        <v>2469</v>
      </c>
      <c r="B2336" s="135" t="s">
        <v>2470</v>
      </c>
      <c r="C2336" s="134" t="s">
        <v>2003</v>
      </c>
      <c r="D2336" s="134" t="s">
        <v>1779</v>
      </c>
      <c r="E2336" s="136">
        <v>1</v>
      </c>
      <c r="F2336" s="137">
        <v>8.56</v>
      </c>
      <c r="G2336" s="137">
        <v>8.56</v>
      </c>
    </row>
    <row r="2337" spans="1:7" ht="16.5">
      <c r="A2337" s="134" t="s">
        <v>2471</v>
      </c>
      <c r="B2337" s="135" t="s">
        <v>2472</v>
      </c>
      <c r="C2337" s="134" t="s">
        <v>2003</v>
      </c>
      <c r="D2337" s="134" t="s">
        <v>1779</v>
      </c>
      <c r="E2337" s="136">
        <v>1</v>
      </c>
      <c r="F2337" s="137">
        <v>2.2400000000000002</v>
      </c>
      <c r="G2337" s="137">
        <v>2.2400000000000002</v>
      </c>
    </row>
    <row r="2338" spans="1:7" ht="16.5">
      <c r="A2338" s="134" t="s">
        <v>2473</v>
      </c>
      <c r="B2338" s="135" t="s">
        <v>2474</v>
      </c>
      <c r="C2338" s="134" t="s">
        <v>2003</v>
      </c>
      <c r="D2338" s="134" t="s">
        <v>1779</v>
      </c>
      <c r="E2338" s="136">
        <v>1</v>
      </c>
      <c r="F2338" s="137">
        <v>19.46</v>
      </c>
      <c r="G2338" s="137">
        <v>19.46</v>
      </c>
    </row>
    <row r="2339" spans="1:7" ht="16.5">
      <c r="A2339" s="134" t="s">
        <v>2475</v>
      </c>
      <c r="B2339" s="135" t="s">
        <v>2476</v>
      </c>
      <c r="C2339" s="134" t="s">
        <v>2003</v>
      </c>
      <c r="D2339" s="134" t="s">
        <v>1779</v>
      </c>
      <c r="E2339" s="136">
        <v>1</v>
      </c>
      <c r="F2339" s="137">
        <v>16.239999999999998</v>
      </c>
      <c r="G2339" s="137">
        <v>16.239999999999998</v>
      </c>
    </row>
    <row r="2340" spans="1:7" ht="16.5">
      <c r="A2340" s="134" t="s">
        <v>2477</v>
      </c>
      <c r="B2340" s="135" t="s">
        <v>2478</v>
      </c>
      <c r="C2340" s="134" t="s">
        <v>2003</v>
      </c>
      <c r="D2340" s="134" t="s">
        <v>1779</v>
      </c>
      <c r="E2340" s="136">
        <v>1</v>
      </c>
      <c r="F2340" s="137">
        <v>21.26</v>
      </c>
      <c r="G2340" s="137">
        <v>21.26</v>
      </c>
    </row>
    <row r="2341" spans="1:7" ht="16.5">
      <c r="A2341" s="134" t="s">
        <v>2479</v>
      </c>
      <c r="B2341" s="135" t="s">
        <v>2480</v>
      </c>
      <c r="C2341" s="134" t="s">
        <v>2003</v>
      </c>
      <c r="D2341" s="134" t="s">
        <v>1779</v>
      </c>
      <c r="E2341" s="136">
        <v>2</v>
      </c>
      <c r="F2341" s="137">
        <v>4.21</v>
      </c>
      <c r="G2341" s="137">
        <v>8.42</v>
      </c>
    </row>
    <row r="2342" spans="1:7">
      <c r="A2342" s="138"/>
      <c r="B2342" s="138"/>
      <c r="C2342" s="138"/>
      <c r="D2342" s="138"/>
      <c r="E2342" s="176" t="s">
        <v>1792</v>
      </c>
      <c r="F2342" s="176"/>
      <c r="G2342" s="139">
        <v>196.42</v>
      </c>
    </row>
    <row r="2343" spans="1:7" ht="16.5">
      <c r="A2343" s="175" t="s">
        <v>1793</v>
      </c>
      <c r="B2343" s="175"/>
      <c r="C2343" s="133" t="s">
        <v>1769</v>
      </c>
      <c r="D2343" s="133" t="s">
        <v>1770</v>
      </c>
      <c r="E2343" s="133" t="s">
        <v>1771</v>
      </c>
      <c r="F2343" s="133" t="s">
        <v>1772</v>
      </c>
      <c r="G2343" s="133" t="s">
        <v>1773</v>
      </c>
    </row>
    <row r="2344" spans="1:7" ht="16.5">
      <c r="A2344" s="134" t="s">
        <v>2292</v>
      </c>
      <c r="B2344" s="135" t="s">
        <v>2293</v>
      </c>
      <c r="C2344" s="134" t="s">
        <v>1761</v>
      </c>
      <c r="D2344" s="134" t="s">
        <v>1796</v>
      </c>
      <c r="E2344" s="136">
        <v>2.5</v>
      </c>
      <c r="F2344" s="137">
        <v>27.67</v>
      </c>
      <c r="G2344" s="137">
        <v>69.17</v>
      </c>
    </row>
    <row r="2345" spans="1:7">
      <c r="A2345" s="134" t="s">
        <v>2199</v>
      </c>
      <c r="B2345" s="135" t="s">
        <v>2200</v>
      </c>
      <c r="C2345" s="134" t="s">
        <v>1761</v>
      </c>
      <c r="D2345" s="134" t="s">
        <v>1796</v>
      </c>
      <c r="E2345" s="136">
        <v>2.5</v>
      </c>
      <c r="F2345" s="137">
        <v>39.01</v>
      </c>
      <c r="G2345" s="137">
        <v>97.52</v>
      </c>
    </row>
    <row r="2346" spans="1:7">
      <c r="A2346" s="138"/>
      <c r="B2346" s="138"/>
      <c r="C2346" s="138"/>
      <c r="D2346" s="138"/>
      <c r="E2346" s="176" t="s">
        <v>1803</v>
      </c>
      <c r="F2346" s="176"/>
      <c r="G2346" s="139">
        <v>166.69</v>
      </c>
    </row>
    <row r="2347" spans="1:7">
      <c r="A2347" s="138"/>
      <c r="B2347" s="138"/>
      <c r="C2347" s="138"/>
      <c r="D2347" s="138"/>
      <c r="E2347" s="177" t="s">
        <v>1807</v>
      </c>
      <c r="F2347" s="177"/>
      <c r="G2347" s="140">
        <v>363.11</v>
      </c>
    </row>
    <row r="2348" spans="1:7">
      <c r="A2348" s="138"/>
      <c r="B2348" s="138"/>
      <c r="C2348" s="138"/>
      <c r="D2348" s="138"/>
      <c r="E2348" s="178"/>
      <c r="F2348" s="178"/>
      <c r="G2348" s="178"/>
    </row>
    <row r="2349" spans="1:7">
      <c r="A2349" s="179" t="s">
        <v>2481</v>
      </c>
      <c r="B2349" s="179"/>
      <c r="C2349" s="179"/>
      <c r="D2349" s="179"/>
      <c r="E2349" s="179"/>
      <c r="F2349" s="179"/>
      <c r="G2349" s="179"/>
    </row>
    <row r="2350" spans="1:7" ht="16.5">
      <c r="A2350" s="175" t="s">
        <v>1768</v>
      </c>
      <c r="B2350" s="175"/>
      <c r="C2350" s="133" t="s">
        <v>1769</v>
      </c>
      <c r="D2350" s="133" t="s">
        <v>1770</v>
      </c>
      <c r="E2350" s="133" t="s">
        <v>1771</v>
      </c>
      <c r="F2350" s="133" t="s">
        <v>1772</v>
      </c>
      <c r="G2350" s="133" t="s">
        <v>1773</v>
      </c>
    </row>
    <row r="2351" spans="1:7" ht="24.75">
      <c r="A2351" s="134" t="s">
        <v>2482</v>
      </c>
      <c r="B2351" s="135" t="s">
        <v>2483</v>
      </c>
      <c r="C2351" s="134" t="s">
        <v>2003</v>
      </c>
      <c r="D2351" s="134" t="s">
        <v>1779</v>
      </c>
      <c r="E2351" s="136">
        <v>1</v>
      </c>
      <c r="F2351" s="137">
        <v>295.89999999999998</v>
      </c>
      <c r="G2351" s="137">
        <v>295.89999999999998</v>
      </c>
    </row>
    <row r="2352" spans="1:7">
      <c r="A2352" s="138"/>
      <c r="B2352" s="138"/>
      <c r="C2352" s="138"/>
      <c r="D2352" s="138"/>
      <c r="E2352" s="176" t="s">
        <v>1792</v>
      </c>
      <c r="F2352" s="176"/>
      <c r="G2352" s="139">
        <v>295.89999999999998</v>
      </c>
    </row>
    <row r="2353" spans="1:7" ht="16.5">
      <c r="A2353" s="175" t="s">
        <v>1793</v>
      </c>
      <c r="B2353" s="175"/>
      <c r="C2353" s="133" t="s">
        <v>1769</v>
      </c>
      <c r="D2353" s="133" t="s">
        <v>1770</v>
      </c>
      <c r="E2353" s="133" t="s">
        <v>1771</v>
      </c>
      <c r="F2353" s="133" t="s">
        <v>1772</v>
      </c>
      <c r="G2353" s="133" t="s">
        <v>1773</v>
      </c>
    </row>
    <row r="2354" spans="1:7">
      <c r="A2354" s="134" t="s">
        <v>2199</v>
      </c>
      <c r="B2354" s="135" t="s">
        <v>2200</v>
      </c>
      <c r="C2354" s="134" t="s">
        <v>1761</v>
      </c>
      <c r="D2354" s="134" t="s">
        <v>1796</v>
      </c>
      <c r="E2354" s="136">
        <v>0.3</v>
      </c>
      <c r="F2354" s="137">
        <v>39.01</v>
      </c>
      <c r="G2354" s="137">
        <v>11.7</v>
      </c>
    </row>
    <row r="2355" spans="1:7">
      <c r="A2355" s="134" t="s">
        <v>1801</v>
      </c>
      <c r="B2355" s="135" t="s">
        <v>1848</v>
      </c>
      <c r="C2355" s="134" t="s">
        <v>1761</v>
      </c>
      <c r="D2355" s="134" t="s">
        <v>1796</v>
      </c>
      <c r="E2355" s="136">
        <v>0.3</v>
      </c>
      <c r="F2355" s="137">
        <v>25.19</v>
      </c>
      <c r="G2355" s="137">
        <v>7.55</v>
      </c>
    </row>
    <row r="2356" spans="1:7">
      <c r="A2356" s="138"/>
      <c r="B2356" s="138"/>
      <c r="C2356" s="138"/>
      <c r="D2356" s="138"/>
      <c r="E2356" s="176" t="s">
        <v>1803</v>
      </c>
      <c r="F2356" s="176"/>
      <c r="G2356" s="139">
        <v>19.25</v>
      </c>
    </row>
    <row r="2357" spans="1:7">
      <c r="A2357" s="138"/>
      <c r="B2357" s="138"/>
      <c r="C2357" s="138"/>
      <c r="D2357" s="138"/>
      <c r="E2357" s="177" t="s">
        <v>1807</v>
      </c>
      <c r="F2357" s="177"/>
      <c r="G2357" s="140">
        <v>315.14999999999998</v>
      </c>
    </row>
    <row r="2358" spans="1:7">
      <c r="A2358" s="138"/>
      <c r="B2358" s="138"/>
      <c r="C2358" s="138"/>
      <c r="D2358" s="138"/>
      <c r="E2358" s="178"/>
      <c r="F2358" s="178"/>
      <c r="G2358" s="178"/>
    </row>
    <row r="2359" spans="1:7">
      <c r="A2359" s="179" t="s">
        <v>2484</v>
      </c>
      <c r="B2359" s="179"/>
      <c r="C2359" s="179"/>
      <c r="D2359" s="179"/>
      <c r="E2359" s="179"/>
      <c r="F2359" s="179"/>
      <c r="G2359" s="179"/>
    </row>
    <row r="2360" spans="1:7" ht="16.5">
      <c r="A2360" s="175" t="s">
        <v>1768</v>
      </c>
      <c r="B2360" s="175"/>
      <c r="C2360" s="133" t="s">
        <v>1769</v>
      </c>
      <c r="D2360" s="133" t="s">
        <v>1770</v>
      </c>
      <c r="E2360" s="133" t="s">
        <v>1771</v>
      </c>
      <c r="F2360" s="133" t="s">
        <v>1772</v>
      </c>
      <c r="G2360" s="133" t="s">
        <v>1773</v>
      </c>
    </row>
    <row r="2361" spans="1:7" ht="24.75">
      <c r="A2361" s="134" t="s">
        <v>2485</v>
      </c>
      <c r="B2361" s="135" t="s">
        <v>2486</v>
      </c>
      <c r="C2361" s="134" t="s">
        <v>1761</v>
      </c>
      <c r="D2361" s="134" t="s">
        <v>1779</v>
      </c>
      <c r="E2361" s="136">
        <v>1</v>
      </c>
      <c r="F2361" s="137">
        <v>6.15</v>
      </c>
      <c r="G2361" s="137">
        <v>6.15</v>
      </c>
    </row>
    <row r="2362" spans="1:7">
      <c r="A2362" s="138"/>
      <c r="B2362" s="138"/>
      <c r="C2362" s="138"/>
      <c r="D2362" s="138"/>
      <c r="E2362" s="176" t="s">
        <v>1792</v>
      </c>
      <c r="F2362" s="176"/>
      <c r="G2362" s="139">
        <v>6.15</v>
      </c>
    </row>
    <row r="2363" spans="1:7" ht="16.5">
      <c r="A2363" s="175" t="s">
        <v>1793</v>
      </c>
      <c r="B2363" s="175"/>
      <c r="C2363" s="133" t="s">
        <v>1769</v>
      </c>
      <c r="D2363" s="133" t="s">
        <v>1770</v>
      </c>
      <c r="E2363" s="133" t="s">
        <v>1771</v>
      </c>
      <c r="F2363" s="133" t="s">
        <v>1772</v>
      </c>
      <c r="G2363" s="133" t="s">
        <v>1773</v>
      </c>
    </row>
    <row r="2364" spans="1:7" ht="16.5">
      <c r="A2364" s="134" t="s">
        <v>2065</v>
      </c>
      <c r="B2364" s="135" t="s">
        <v>2066</v>
      </c>
      <c r="C2364" s="134" t="s">
        <v>1761</v>
      </c>
      <c r="D2364" s="134" t="s">
        <v>1796</v>
      </c>
      <c r="E2364" s="136">
        <v>0.2</v>
      </c>
      <c r="F2364" s="137">
        <v>25.48</v>
      </c>
      <c r="G2364" s="137">
        <v>5.09</v>
      </c>
    </row>
    <row r="2365" spans="1:7">
      <c r="A2365" s="134" t="s">
        <v>2199</v>
      </c>
      <c r="B2365" s="135" t="s">
        <v>2200</v>
      </c>
      <c r="C2365" s="134" t="s">
        <v>1761</v>
      </c>
      <c r="D2365" s="134" t="s">
        <v>1796</v>
      </c>
      <c r="E2365" s="136">
        <v>0.2</v>
      </c>
      <c r="F2365" s="137">
        <v>39.01</v>
      </c>
      <c r="G2365" s="137">
        <v>7.8</v>
      </c>
    </row>
    <row r="2366" spans="1:7">
      <c r="A2366" s="138"/>
      <c r="B2366" s="138"/>
      <c r="C2366" s="138"/>
      <c r="D2366" s="138"/>
      <c r="E2366" s="176" t="s">
        <v>1803</v>
      </c>
      <c r="F2366" s="176"/>
      <c r="G2366" s="139">
        <v>12.89</v>
      </c>
    </row>
    <row r="2367" spans="1:7">
      <c r="A2367" s="138"/>
      <c r="B2367" s="138"/>
      <c r="C2367" s="138"/>
      <c r="D2367" s="138"/>
      <c r="E2367" s="177" t="s">
        <v>1807</v>
      </c>
      <c r="F2367" s="177"/>
      <c r="G2367" s="140">
        <v>19.04</v>
      </c>
    </row>
    <row r="2368" spans="1:7">
      <c r="A2368" s="138"/>
      <c r="B2368" s="138"/>
      <c r="C2368" s="138"/>
      <c r="D2368" s="138"/>
      <c r="E2368" s="178"/>
      <c r="F2368" s="178"/>
      <c r="G2368" s="178"/>
    </row>
    <row r="2369" spans="1:7">
      <c r="A2369" s="179" t="s">
        <v>2487</v>
      </c>
      <c r="B2369" s="179"/>
      <c r="C2369" s="179"/>
      <c r="D2369" s="179"/>
      <c r="E2369" s="179"/>
      <c r="F2369" s="179"/>
      <c r="G2369" s="179"/>
    </row>
    <row r="2370" spans="1:7" ht="16.5">
      <c r="A2370" s="175" t="s">
        <v>1768</v>
      </c>
      <c r="B2370" s="175"/>
      <c r="C2370" s="133" t="s">
        <v>1769</v>
      </c>
      <c r="D2370" s="133" t="s">
        <v>1770</v>
      </c>
      <c r="E2370" s="133" t="s">
        <v>1771</v>
      </c>
      <c r="F2370" s="133" t="s">
        <v>1772</v>
      </c>
      <c r="G2370" s="133" t="s">
        <v>1773</v>
      </c>
    </row>
    <row r="2371" spans="1:7" ht="16.5">
      <c r="A2371" s="134" t="s">
        <v>2488</v>
      </c>
      <c r="B2371" s="135" t="s">
        <v>2489</v>
      </c>
      <c r="C2371" s="134" t="s">
        <v>2003</v>
      </c>
      <c r="D2371" s="134" t="s">
        <v>1779</v>
      </c>
      <c r="E2371" s="136">
        <v>1</v>
      </c>
      <c r="F2371" s="137">
        <v>36.479999999999997</v>
      </c>
      <c r="G2371" s="137">
        <v>36.479999999999997</v>
      </c>
    </row>
    <row r="2372" spans="1:7">
      <c r="A2372" s="138"/>
      <c r="B2372" s="138"/>
      <c r="C2372" s="138"/>
      <c r="D2372" s="138"/>
      <c r="E2372" s="176" t="s">
        <v>1792</v>
      </c>
      <c r="F2372" s="176"/>
      <c r="G2372" s="139">
        <v>36.479999999999997</v>
      </c>
    </row>
    <row r="2373" spans="1:7" ht="16.5">
      <c r="A2373" s="175" t="s">
        <v>1793</v>
      </c>
      <c r="B2373" s="175"/>
      <c r="C2373" s="133" t="s">
        <v>1769</v>
      </c>
      <c r="D2373" s="133" t="s">
        <v>1770</v>
      </c>
      <c r="E2373" s="133" t="s">
        <v>1771</v>
      </c>
      <c r="F2373" s="133" t="s">
        <v>1772</v>
      </c>
      <c r="G2373" s="133" t="s">
        <v>1773</v>
      </c>
    </row>
    <row r="2374" spans="1:7" ht="16.5">
      <c r="A2374" s="134" t="s">
        <v>2292</v>
      </c>
      <c r="B2374" s="135" t="s">
        <v>2293</v>
      </c>
      <c r="C2374" s="134" t="s">
        <v>1761</v>
      </c>
      <c r="D2374" s="134" t="s">
        <v>1796</v>
      </c>
      <c r="E2374" s="136">
        <v>0.62109999999999999</v>
      </c>
      <c r="F2374" s="137">
        <v>27.67</v>
      </c>
      <c r="G2374" s="137">
        <v>17.18</v>
      </c>
    </row>
    <row r="2375" spans="1:7">
      <c r="A2375" s="134" t="s">
        <v>2199</v>
      </c>
      <c r="B2375" s="135" t="s">
        <v>2200</v>
      </c>
      <c r="C2375" s="134" t="s">
        <v>1761</v>
      </c>
      <c r="D2375" s="134" t="s">
        <v>1796</v>
      </c>
      <c r="E2375" s="136">
        <v>0.62109999999999999</v>
      </c>
      <c r="F2375" s="137">
        <v>39.01</v>
      </c>
      <c r="G2375" s="137">
        <v>24.22</v>
      </c>
    </row>
    <row r="2376" spans="1:7">
      <c r="A2376" s="138"/>
      <c r="B2376" s="138"/>
      <c r="C2376" s="138"/>
      <c r="D2376" s="138"/>
      <c r="E2376" s="176" t="s">
        <v>1803</v>
      </c>
      <c r="F2376" s="176"/>
      <c r="G2376" s="139">
        <v>41.4</v>
      </c>
    </row>
    <row r="2377" spans="1:7">
      <c r="A2377" s="138"/>
      <c r="B2377" s="138"/>
      <c r="C2377" s="138"/>
      <c r="D2377" s="138"/>
      <c r="E2377" s="177" t="s">
        <v>1807</v>
      </c>
      <c r="F2377" s="177"/>
      <c r="G2377" s="140">
        <v>77.88</v>
      </c>
    </row>
    <row r="2378" spans="1:7">
      <c r="A2378" s="138"/>
      <c r="B2378" s="138"/>
      <c r="C2378" s="138"/>
      <c r="D2378" s="138"/>
      <c r="E2378" s="178"/>
      <c r="F2378" s="178"/>
      <c r="G2378" s="178"/>
    </row>
    <row r="2379" spans="1:7">
      <c r="A2379" s="179" t="s">
        <v>2490</v>
      </c>
      <c r="B2379" s="179"/>
      <c r="C2379" s="179"/>
      <c r="D2379" s="179"/>
      <c r="E2379" s="179"/>
      <c r="F2379" s="179"/>
      <c r="G2379" s="179"/>
    </row>
    <row r="2380" spans="1:7" ht="16.5">
      <c r="A2380" s="175" t="s">
        <v>1768</v>
      </c>
      <c r="B2380" s="175"/>
      <c r="C2380" s="133" t="s">
        <v>1769</v>
      </c>
      <c r="D2380" s="133" t="s">
        <v>1770</v>
      </c>
      <c r="E2380" s="133" t="s">
        <v>1771</v>
      </c>
      <c r="F2380" s="133" t="s">
        <v>1772</v>
      </c>
      <c r="G2380" s="133" t="s">
        <v>1773</v>
      </c>
    </row>
    <row r="2381" spans="1:7">
      <c r="A2381" s="134" t="s">
        <v>2491</v>
      </c>
      <c r="B2381" s="135" t="s">
        <v>2492</v>
      </c>
      <c r="C2381" s="134" t="s">
        <v>1761</v>
      </c>
      <c r="D2381" s="134" t="s">
        <v>1779</v>
      </c>
      <c r="E2381" s="136">
        <v>2.1</v>
      </c>
      <c r="F2381" s="137">
        <v>5.27</v>
      </c>
      <c r="G2381" s="137">
        <v>11.06</v>
      </c>
    </row>
    <row r="2382" spans="1:7" ht="16.5">
      <c r="A2382" s="134" t="s">
        <v>2493</v>
      </c>
      <c r="B2382" s="135" t="s">
        <v>2494</v>
      </c>
      <c r="C2382" s="134" t="s">
        <v>2003</v>
      </c>
      <c r="D2382" s="134" t="s">
        <v>1784</v>
      </c>
      <c r="E2382" s="136">
        <v>0.85</v>
      </c>
      <c r="F2382" s="137">
        <v>66.61</v>
      </c>
      <c r="G2382" s="137">
        <v>56.61</v>
      </c>
    </row>
    <row r="2383" spans="1:7">
      <c r="A2383" s="134" t="s">
        <v>2495</v>
      </c>
      <c r="B2383" s="135" t="s">
        <v>2496</v>
      </c>
      <c r="C2383" s="134" t="s">
        <v>1761</v>
      </c>
      <c r="D2383" s="134" t="s">
        <v>2118</v>
      </c>
      <c r="E2383" s="136">
        <v>1.1000000000000001</v>
      </c>
      <c r="F2383" s="137">
        <v>28.83</v>
      </c>
      <c r="G2383" s="137">
        <v>31.71</v>
      </c>
    </row>
    <row r="2384" spans="1:7">
      <c r="A2384" s="134" t="s">
        <v>2495</v>
      </c>
      <c r="B2384" s="135" t="s">
        <v>2496</v>
      </c>
      <c r="C2384" s="134" t="s">
        <v>1761</v>
      </c>
      <c r="D2384" s="134" t="s">
        <v>2118</v>
      </c>
      <c r="E2384" s="136">
        <v>0.85</v>
      </c>
      <c r="F2384" s="137">
        <v>28.83</v>
      </c>
      <c r="G2384" s="137">
        <v>24.5</v>
      </c>
    </row>
    <row r="2385" spans="1:7" ht="16.5">
      <c r="A2385" s="134" t="s">
        <v>2497</v>
      </c>
      <c r="B2385" s="135" t="s">
        <v>2498</v>
      </c>
      <c r="C2385" s="134" t="s">
        <v>1761</v>
      </c>
      <c r="D2385" s="134" t="s">
        <v>1787</v>
      </c>
      <c r="E2385" s="136">
        <v>11</v>
      </c>
      <c r="F2385" s="137">
        <v>127.46</v>
      </c>
      <c r="G2385" s="137">
        <v>1402.06</v>
      </c>
    </row>
    <row r="2386" spans="1:7" ht="16.5">
      <c r="A2386" s="134" t="s">
        <v>2499</v>
      </c>
      <c r="B2386" s="135" t="s">
        <v>2500</v>
      </c>
      <c r="C2386" s="134" t="s">
        <v>1761</v>
      </c>
      <c r="D2386" s="134" t="s">
        <v>1787</v>
      </c>
      <c r="E2386" s="136">
        <v>10.5</v>
      </c>
      <c r="F2386" s="137">
        <v>146.43</v>
      </c>
      <c r="G2386" s="137">
        <v>1537.51</v>
      </c>
    </row>
    <row r="2387" spans="1:7">
      <c r="A2387" s="138"/>
      <c r="B2387" s="138"/>
      <c r="C2387" s="138"/>
      <c r="D2387" s="138"/>
      <c r="E2387" s="176" t="s">
        <v>1792</v>
      </c>
      <c r="F2387" s="176"/>
      <c r="G2387" s="139">
        <v>3063.45</v>
      </c>
    </row>
    <row r="2388" spans="1:7" ht="16.5">
      <c r="A2388" s="175" t="s">
        <v>1793</v>
      </c>
      <c r="B2388" s="175"/>
      <c r="C2388" s="133" t="s">
        <v>1769</v>
      </c>
      <c r="D2388" s="133" t="s">
        <v>1770</v>
      </c>
      <c r="E2388" s="133" t="s">
        <v>1771</v>
      </c>
      <c r="F2388" s="133" t="s">
        <v>1772</v>
      </c>
      <c r="G2388" s="133" t="s">
        <v>1773</v>
      </c>
    </row>
    <row r="2389" spans="1:7" ht="16.5">
      <c r="A2389" s="134" t="s">
        <v>2501</v>
      </c>
      <c r="B2389" s="135" t="s">
        <v>2502</v>
      </c>
      <c r="C2389" s="134" t="s">
        <v>1761</v>
      </c>
      <c r="D2389" s="134" t="s">
        <v>1796</v>
      </c>
      <c r="E2389" s="136">
        <v>3.5</v>
      </c>
      <c r="F2389" s="137">
        <v>29.07</v>
      </c>
      <c r="G2389" s="137">
        <v>101.74</v>
      </c>
    </row>
    <row r="2390" spans="1:7">
      <c r="A2390" s="134" t="s">
        <v>1799</v>
      </c>
      <c r="B2390" s="135" t="s">
        <v>1867</v>
      </c>
      <c r="C2390" s="134" t="s">
        <v>1761</v>
      </c>
      <c r="D2390" s="134" t="s">
        <v>1796</v>
      </c>
      <c r="E2390" s="136">
        <v>1.91</v>
      </c>
      <c r="F2390" s="137">
        <v>32.549999999999997</v>
      </c>
      <c r="G2390" s="137">
        <v>62.17</v>
      </c>
    </row>
    <row r="2391" spans="1:7">
      <c r="A2391" s="134" t="s">
        <v>2503</v>
      </c>
      <c r="B2391" s="135" t="s">
        <v>2156</v>
      </c>
      <c r="C2391" s="134" t="s">
        <v>1761</v>
      </c>
      <c r="D2391" s="134" t="s">
        <v>1811</v>
      </c>
      <c r="E2391" s="136">
        <v>3.5</v>
      </c>
      <c r="F2391" s="137">
        <v>6137.14</v>
      </c>
      <c r="G2391" s="137">
        <v>21479.99</v>
      </c>
    </row>
    <row r="2392" spans="1:7">
      <c r="A2392" s="134" t="s">
        <v>1801</v>
      </c>
      <c r="B2392" s="135" t="s">
        <v>1848</v>
      </c>
      <c r="C2392" s="134" t="s">
        <v>1761</v>
      </c>
      <c r="D2392" s="134" t="s">
        <v>1796</v>
      </c>
      <c r="E2392" s="136">
        <v>12.5</v>
      </c>
      <c r="F2392" s="137">
        <v>25.19</v>
      </c>
      <c r="G2392" s="137">
        <v>314.87</v>
      </c>
    </row>
    <row r="2393" spans="1:7">
      <c r="A2393" s="138"/>
      <c r="B2393" s="138"/>
      <c r="C2393" s="138"/>
      <c r="D2393" s="138"/>
      <c r="E2393" s="176" t="s">
        <v>1803</v>
      </c>
      <c r="F2393" s="176"/>
      <c r="G2393" s="139">
        <v>21958.77</v>
      </c>
    </row>
    <row r="2394" spans="1:7" ht="16.5">
      <c r="A2394" s="175" t="s">
        <v>14</v>
      </c>
      <c r="B2394" s="175"/>
      <c r="C2394" s="133" t="s">
        <v>1769</v>
      </c>
      <c r="D2394" s="133" t="s">
        <v>1770</v>
      </c>
      <c r="E2394" s="133" t="s">
        <v>1771</v>
      </c>
      <c r="F2394" s="133" t="s">
        <v>1772</v>
      </c>
      <c r="G2394" s="133" t="s">
        <v>1773</v>
      </c>
    </row>
    <row r="2395" spans="1:7" ht="24.75">
      <c r="A2395" s="134" t="s">
        <v>2504</v>
      </c>
      <c r="B2395" s="135" t="s">
        <v>2505</v>
      </c>
      <c r="C2395" s="134" t="s">
        <v>1761</v>
      </c>
      <c r="D2395" s="134" t="s">
        <v>1796</v>
      </c>
      <c r="E2395" s="136">
        <v>0.85</v>
      </c>
      <c r="F2395" s="137">
        <v>0.56999999999999995</v>
      </c>
      <c r="G2395" s="137">
        <v>0.48</v>
      </c>
    </row>
    <row r="2396" spans="1:7">
      <c r="A2396" s="138"/>
      <c r="B2396" s="138"/>
      <c r="C2396" s="138"/>
      <c r="D2396" s="138"/>
      <c r="E2396" s="176" t="s">
        <v>1806</v>
      </c>
      <c r="F2396" s="176"/>
      <c r="G2396" s="139">
        <v>0.48</v>
      </c>
    </row>
    <row r="2397" spans="1:7">
      <c r="A2397" s="138"/>
      <c r="B2397" s="138"/>
      <c r="C2397" s="138"/>
      <c r="D2397" s="138"/>
      <c r="E2397" s="177" t="s">
        <v>1807</v>
      </c>
      <c r="F2397" s="177"/>
      <c r="G2397" s="140">
        <v>25022.7</v>
      </c>
    </row>
    <row r="2398" spans="1:7">
      <c r="A2398" s="138"/>
      <c r="B2398" s="138"/>
      <c r="C2398" s="138"/>
      <c r="D2398" s="138"/>
      <c r="E2398" s="178"/>
      <c r="F2398" s="178"/>
      <c r="G2398" s="178"/>
    </row>
    <row r="2399" spans="1:7">
      <c r="A2399" s="179" t="s">
        <v>2506</v>
      </c>
      <c r="B2399" s="179"/>
      <c r="C2399" s="179"/>
      <c r="D2399" s="179"/>
      <c r="E2399" s="179"/>
      <c r="F2399" s="179"/>
      <c r="G2399" s="179"/>
    </row>
    <row r="2400" spans="1:7" ht="16.5">
      <c r="A2400" s="175" t="s">
        <v>1768</v>
      </c>
      <c r="B2400" s="175"/>
      <c r="C2400" s="133" t="s">
        <v>1769</v>
      </c>
      <c r="D2400" s="133" t="s">
        <v>1770</v>
      </c>
      <c r="E2400" s="133" t="s">
        <v>1771</v>
      </c>
      <c r="F2400" s="133" t="s">
        <v>1772</v>
      </c>
      <c r="G2400" s="133" t="s">
        <v>1773</v>
      </c>
    </row>
    <row r="2401" spans="1:7" ht="24.75">
      <c r="A2401" s="134" t="s">
        <v>2507</v>
      </c>
      <c r="B2401" s="135" t="s">
        <v>2508</v>
      </c>
      <c r="C2401" s="134" t="s">
        <v>1761</v>
      </c>
      <c r="D2401" s="134" t="s">
        <v>1872</v>
      </c>
      <c r="E2401" s="136">
        <v>1.0049999999999999</v>
      </c>
      <c r="F2401" s="137">
        <v>358.49</v>
      </c>
      <c r="G2401" s="137">
        <v>360.28</v>
      </c>
    </row>
    <row r="2402" spans="1:7">
      <c r="A2402" s="134" t="s">
        <v>2259</v>
      </c>
      <c r="B2402" s="135" t="s">
        <v>2260</v>
      </c>
      <c r="C2402" s="134" t="s">
        <v>1761</v>
      </c>
      <c r="D2402" s="134" t="s">
        <v>1784</v>
      </c>
      <c r="E2402" s="136">
        <v>0.52280000000000004</v>
      </c>
      <c r="F2402" s="137">
        <v>43.29</v>
      </c>
      <c r="G2402" s="137">
        <v>22.63</v>
      </c>
    </row>
    <row r="2403" spans="1:7">
      <c r="A2403" s="134" t="s">
        <v>2268</v>
      </c>
      <c r="B2403" s="135" t="s">
        <v>2269</v>
      </c>
      <c r="C2403" s="134" t="s">
        <v>1761</v>
      </c>
      <c r="D2403" s="134" t="s">
        <v>1784</v>
      </c>
      <c r="E2403" s="136">
        <v>2.1100000000000001E-2</v>
      </c>
      <c r="F2403" s="137">
        <v>90.28</v>
      </c>
      <c r="G2403" s="137">
        <v>1.9</v>
      </c>
    </row>
    <row r="2404" spans="1:7">
      <c r="A2404" s="138"/>
      <c r="B2404" s="138"/>
      <c r="C2404" s="138"/>
      <c r="D2404" s="138"/>
      <c r="E2404" s="176" t="s">
        <v>1792</v>
      </c>
      <c r="F2404" s="176"/>
      <c r="G2404" s="139">
        <v>384.81</v>
      </c>
    </row>
    <row r="2405" spans="1:7" ht="16.5">
      <c r="A2405" s="175" t="s">
        <v>1793</v>
      </c>
      <c r="B2405" s="175"/>
      <c r="C2405" s="133" t="s">
        <v>1769</v>
      </c>
      <c r="D2405" s="133" t="s">
        <v>1770</v>
      </c>
      <c r="E2405" s="133" t="s">
        <v>1771</v>
      </c>
      <c r="F2405" s="133" t="s">
        <v>1772</v>
      </c>
      <c r="G2405" s="133" t="s">
        <v>1773</v>
      </c>
    </row>
    <row r="2406" spans="1:7" ht="16.5">
      <c r="A2406" s="134" t="s">
        <v>2136</v>
      </c>
      <c r="B2406" s="135" t="s">
        <v>2137</v>
      </c>
      <c r="C2406" s="134" t="s">
        <v>1761</v>
      </c>
      <c r="D2406" s="134" t="s">
        <v>1796</v>
      </c>
      <c r="E2406" s="136">
        <v>1.4944</v>
      </c>
      <c r="F2406" s="137">
        <v>32.549999999999997</v>
      </c>
      <c r="G2406" s="137">
        <v>48.64</v>
      </c>
    </row>
    <row r="2407" spans="1:7">
      <c r="A2407" s="134" t="s">
        <v>1801</v>
      </c>
      <c r="B2407" s="135" t="s">
        <v>1848</v>
      </c>
      <c r="C2407" s="134" t="s">
        <v>1761</v>
      </c>
      <c r="D2407" s="134" t="s">
        <v>1796</v>
      </c>
      <c r="E2407" s="136">
        <v>0.98340000000000005</v>
      </c>
      <c r="F2407" s="137">
        <v>25.19</v>
      </c>
      <c r="G2407" s="137">
        <v>24.77</v>
      </c>
    </row>
    <row r="2408" spans="1:7">
      <c r="A2408" s="138"/>
      <c r="B2408" s="138"/>
      <c r="C2408" s="138"/>
      <c r="D2408" s="138"/>
      <c r="E2408" s="176" t="s">
        <v>1803</v>
      </c>
      <c r="F2408" s="176"/>
      <c r="G2408" s="139">
        <v>73.41</v>
      </c>
    </row>
    <row r="2409" spans="1:7">
      <c r="A2409" s="138"/>
      <c r="B2409" s="138"/>
      <c r="C2409" s="138"/>
      <c r="D2409" s="138"/>
      <c r="E2409" s="177" t="s">
        <v>1807</v>
      </c>
      <c r="F2409" s="177"/>
      <c r="G2409" s="140">
        <v>458.22</v>
      </c>
    </row>
    <row r="2410" spans="1:7">
      <c r="A2410" s="138"/>
      <c r="B2410" s="138"/>
      <c r="C2410" s="138"/>
      <c r="D2410" s="138"/>
      <c r="E2410" s="178"/>
      <c r="F2410" s="178"/>
      <c r="G2410" s="178"/>
    </row>
    <row r="2411" spans="1:7">
      <c r="A2411" s="179" t="s">
        <v>2509</v>
      </c>
      <c r="B2411" s="179"/>
      <c r="C2411" s="179"/>
      <c r="D2411" s="179"/>
      <c r="E2411" s="179"/>
      <c r="F2411" s="179"/>
      <c r="G2411" s="179"/>
    </row>
    <row r="2412" spans="1:7" ht="16.5">
      <c r="A2412" s="175" t="s">
        <v>1768</v>
      </c>
      <c r="B2412" s="175"/>
      <c r="C2412" s="133" t="s">
        <v>1769</v>
      </c>
      <c r="D2412" s="133" t="s">
        <v>1770</v>
      </c>
      <c r="E2412" s="133" t="s">
        <v>1771</v>
      </c>
      <c r="F2412" s="133" t="s">
        <v>1772</v>
      </c>
      <c r="G2412" s="133" t="s">
        <v>1773</v>
      </c>
    </row>
    <row r="2413" spans="1:7" ht="24.75">
      <c r="A2413" s="134" t="s">
        <v>2507</v>
      </c>
      <c r="B2413" s="135" t="s">
        <v>2508</v>
      </c>
      <c r="C2413" s="134" t="s">
        <v>1761</v>
      </c>
      <c r="D2413" s="134" t="s">
        <v>1872</v>
      </c>
      <c r="E2413" s="136">
        <v>1</v>
      </c>
      <c r="F2413" s="137">
        <v>358.49</v>
      </c>
      <c r="G2413" s="137">
        <v>358.49</v>
      </c>
    </row>
    <row r="2414" spans="1:7">
      <c r="A2414" s="134" t="s">
        <v>2268</v>
      </c>
      <c r="B2414" s="135" t="s">
        <v>2269</v>
      </c>
      <c r="C2414" s="134" t="s">
        <v>1761</v>
      </c>
      <c r="D2414" s="134" t="s">
        <v>1784</v>
      </c>
      <c r="E2414" s="136">
        <v>1.54E-2</v>
      </c>
      <c r="F2414" s="137">
        <v>90.28</v>
      </c>
      <c r="G2414" s="137">
        <v>1.39</v>
      </c>
    </row>
    <row r="2415" spans="1:7">
      <c r="A2415" s="138"/>
      <c r="B2415" s="138"/>
      <c r="C2415" s="138"/>
      <c r="D2415" s="138"/>
      <c r="E2415" s="176" t="s">
        <v>1792</v>
      </c>
      <c r="F2415" s="176"/>
      <c r="G2415" s="139">
        <v>359.88</v>
      </c>
    </row>
    <row r="2416" spans="1:7" ht="16.5">
      <c r="A2416" s="175" t="s">
        <v>1793</v>
      </c>
      <c r="B2416" s="175"/>
      <c r="C2416" s="133" t="s">
        <v>1769</v>
      </c>
      <c r="D2416" s="133" t="s">
        <v>1770</v>
      </c>
      <c r="E2416" s="133" t="s">
        <v>1771</v>
      </c>
      <c r="F2416" s="133" t="s">
        <v>1772</v>
      </c>
      <c r="G2416" s="133" t="s">
        <v>1773</v>
      </c>
    </row>
    <row r="2417" spans="1:7" ht="16.5">
      <c r="A2417" s="134" t="s">
        <v>2136</v>
      </c>
      <c r="B2417" s="135" t="s">
        <v>2137</v>
      </c>
      <c r="C2417" s="134" t="s">
        <v>1761</v>
      </c>
      <c r="D2417" s="134" t="s">
        <v>1796</v>
      </c>
      <c r="E2417" s="136">
        <v>0.5</v>
      </c>
      <c r="F2417" s="137">
        <v>32.549999999999997</v>
      </c>
      <c r="G2417" s="137">
        <v>16.27</v>
      </c>
    </row>
    <row r="2418" spans="1:7">
      <c r="A2418" s="134" t="s">
        <v>1801</v>
      </c>
      <c r="B2418" s="135" t="s">
        <v>1848</v>
      </c>
      <c r="C2418" s="134" t="s">
        <v>1761</v>
      </c>
      <c r="D2418" s="134" t="s">
        <v>1796</v>
      </c>
      <c r="E2418" s="136">
        <v>0.75</v>
      </c>
      <c r="F2418" s="137">
        <v>25.19</v>
      </c>
      <c r="G2418" s="137">
        <v>18.89</v>
      </c>
    </row>
    <row r="2419" spans="1:7">
      <c r="A2419" s="138"/>
      <c r="B2419" s="138"/>
      <c r="C2419" s="138"/>
      <c r="D2419" s="138"/>
      <c r="E2419" s="176" t="s">
        <v>1803</v>
      </c>
      <c r="F2419" s="176"/>
      <c r="G2419" s="139">
        <v>35.159999999999997</v>
      </c>
    </row>
    <row r="2420" spans="1:7">
      <c r="A2420" s="138"/>
      <c r="B2420" s="138"/>
      <c r="C2420" s="138"/>
      <c r="D2420" s="138"/>
      <c r="E2420" s="177" t="s">
        <v>1807</v>
      </c>
      <c r="F2420" s="177"/>
      <c r="G2420" s="140">
        <v>395.04</v>
      </c>
    </row>
    <row r="2421" spans="1:7">
      <c r="A2421" s="138"/>
      <c r="B2421" s="138"/>
      <c r="C2421" s="138"/>
      <c r="D2421" s="138"/>
      <c r="E2421" s="178"/>
      <c r="F2421" s="178"/>
      <c r="G2421" s="178"/>
    </row>
    <row r="2422" spans="1:7">
      <c r="A2422" s="179" t="s">
        <v>2510</v>
      </c>
      <c r="B2422" s="179"/>
      <c r="C2422" s="179"/>
      <c r="D2422" s="179"/>
      <c r="E2422" s="179"/>
      <c r="F2422" s="179"/>
      <c r="G2422" s="179"/>
    </row>
    <row r="2423" spans="1:7" ht="16.5">
      <c r="A2423" s="175" t="s">
        <v>1768</v>
      </c>
      <c r="B2423" s="175"/>
      <c r="C2423" s="133" t="s">
        <v>1769</v>
      </c>
      <c r="D2423" s="133" t="s">
        <v>1770</v>
      </c>
      <c r="E2423" s="133" t="s">
        <v>1771</v>
      </c>
      <c r="F2423" s="133" t="s">
        <v>1772</v>
      </c>
      <c r="G2423" s="133" t="s">
        <v>1773</v>
      </c>
    </row>
    <row r="2424" spans="1:7" ht="16.5">
      <c r="A2424" s="134" t="s">
        <v>1870</v>
      </c>
      <c r="B2424" s="135" t="s">
        <v>1871</v>
      </c>
      <c r="C2424" s="134" t="s">
        <v>1761</v>
      </c>
      <c r="D2424" s="134" t="s">
        <v>1872</v>
      </c>
      <c r="E2424" s="136">
        <v>1</v>
      </c>
      <c r="F2424" s="137">
        <v>50.8</v>
      </c>
      <c r="G2424" s="137">
        <v>50.8</v>
      </c>
    </row>
    <row r="2425" spans="1:7" ht="16.5">
      <c r="A2425" s="134" t="s">
        <v>2511</v>
      </c>
      <c r="B2425" s="135" t="s">
        <v>2512</v>
      </c>
      <c r="C2425" s="134" t="s">
        <v>1761</v>
      </c>
      <c r="D2425" s="134" t="s">
        <v>1872</v>
      </c>
      <c r="E2425" s="136">
        <v>1</v>
      </c>
      <c r="F2425" s="137">
        <v>57.36</v>
      </c>
      <c r="G2425" s="137">
        <v>57.36</v>
      </c>
    </row>
    <row r="2426" spans="1:7" ht="16.5">
      <c r="A2426" s="134" t="s">
        <v>1875</v>
      </c>
      <c r="B2426" s="135" t="s">
        <v>1876</v>
      </c>
      <c r="C2426" s="134" t="s">
        <v>1761</v>
      </c>
      <c r="D2426" s="134" t="s">
        <v>1784</v>
      </c>
      <c r="E2426" s="136">
        <v>0.56000000000000005</v>
      </c>
      <c r="F2426" s="137">
        <v>44.05</v>
      </c>
      <c r="G2426" s="137">
        <v>24.66</v>
      </c>
    </row>
    <row r="2427" spans="1:7">
      <c r="A2427" s="138"/>
      <c r="B2427" s="138"/>
      <c r="C2427" s="138"/>
      <c r="D2427" s="138"/>
      <c r="E2427" s="176" t="s">
        <v>1792</v>
      </c>
      <c r="F2427" s="176"/>
      <c r="G2427" s="139">
        <v>132.82</v>
      </c>
    </row>
    <row r="2428" spans="1:7" ht="16.5">
      <c r="A2428" s="175" t="s">
        <v>1793</v>
      </c>
      <c r="B2428" s="175"/>
      <c r="C2428" s="133" t="s">
        <v>1769</v>
      </c>
      <c r="D2428" s="133" t="s">
        <v>1770</v>
      </c>
      <c r="E2428" s="133" t="s">
        <v>1771</v>
      </c>
      <c r="F2428" s="133" t="s">
        <v>1772</v>
      </c>
      <c r="G2428" s="133" t="s">
        <v>1773</v>
      </c>
    </row>
    <row r="2429" spans="1:7" ht="16.5">
      <c r="A2429" s="134" t="s">
        <v>1879</v>
      </c>
      <c r="B2429" s="135" t="s">
        <v>1880</v>
      </c>
      <c r="C2429" s="134" t="s">
        <v>1761</v>
      </c>
      <c r="D2429" s="134" t="s">
        <v>1796</v>
      </c>
      <c r="E2429" s="136">
        <v>2.0960000000000001</v>
      </c>
      <c r="F2429" s="137">
        <v>33.97</v>
      </c>
      <c r="G2429" s="137">
        <v>71.2</v>
      </c>
    </row>
    <row r="2430" spans="1:7">
      <c r="A2430" s="138"/>
      <c r="B2430" s="138"/>
      <c r="C2430" s="138"/>
      <c r="D2430" s="138"/>
      <c r="E2430" s="176" t="s">
        <v>1803</v>
      </c>
      <c r="F2430" s="176"/>
      <c r="G2430" s="139">
        <v>71.2</v>
      </c>
    </row>
    <row r="2431" spans="1:7">
      <c r="A2431" s="138"/>
      <c r="B2431" s="138"/>
      <c r="C2431" s="138"/>
      <c r="D2431" s="138"/>
      <c r="E2431" s="177" t="s">
        <v>1807</v>
      </c>
      <c r="F2431" s="177"/>
      <c r="G2431" s="140">
        <v>204.02</v>
      </c>
    </row>
    <row r="2432" spans="1:7">
      <c r="A2432" s="138"/>
      <c r="B2432" s="138"/>
      <c r="C2432" s="138"/>
      <c r="D2432" s="138"/>
      <c r="E2432" s="178"/>
      <c r="F2432" s="178"/>
      <c r="G2432" s="178"/>
    </row>
    <row r="2433" spans="1:7">
      <c r="A2433" s="179" t="s">
        <v>2513</v>
      </c>
      <c r="B2433" s="179"/>
      <c r="C2433" s="179"/>
      <c r="D2433" s="179"/>
      <c r="E2433" s="179"/>
      <c r="F2433" s="179"/>
      <c r="G2433" s="179"/>
    </row>
    <row r="2434" spans="1:7" ht="16.5">
      <c r="A2434" s="175" t="s">
        <v>1836</v>
      </c>
      <c r="B2434" s="175"/>
      <c r="C2434" s="133" t="s">
        <v>1769</v>
      </c>
      <c r="D2434" s="133" t="s">
        <v>1770</v>
      </c>
      <c r="E2434" s="133" t="s">
        <v>1771</v>
      </c>
      <c r="F2434" s="133" t="s">
        <v>1772</v>
      </c>
      <c r="G2434" s="133" t="s">
        <v>1773</v>
      </c>
    </row>
    <row r="2435" spans="1:7" ht="24.75">
      <c r="A2435" s="134" t="s">
        <v>2514</v>
      </c>
      <c r="B2435" s="135" t="s">
        <v>2515</v>
      </c>
      <c r="C2435" s="134" t="s">
        <v>1761</v>
      </c>
      <c r="D2435" s="134" t="s">
        <v>1839</v>
      </c>
      <c r="E2435" s="136">
        <v>0.39800000000000002</v>
      </c>
      <c r="F2435" s="137">
        <v>40.28</v>
      </c>
      <c r="G2435" s="137">
        <v>16.03</v>
      </c>
    </row>
    <row r="2436" spans="1:7" ht="24.75">
      <c r="A2436" s="134" t="s">
        <v>2516</v>
      </c>
      <c r="B2436" s="135" t="s">
        <v>2517</v>
      </c>
      <c r="C2436" s="134" t="s">
        <v>1761</v>
      </c>
      <c r="D2436" s="134" t="s">
        <v>1842</v>
      </c>
      <c r="E2436" s="136">
        <v>2.1000000000000001E-2</v>
      </c>
      <c r="F2436" s="137">
        <v>41.49</v>
      </c>
      <c r="G2436" s="137">
        <v>0.87</v>
      </c>
    </row>
    <row r="2437" spans="1:7">
      <c r="A2437" s="138"/>
      <c r="B2437" s="138"/>
      <c r="C2437" s="138"/>
      <c r="D2437" s="138"/>
      <c r="E2437" s="176" t="s">
        <v>1843</v>
      </c>
      <c r="F2437" s="176"/>
      <c r="G2437" s="139">
        <v>16.899999999999999</v>
      </c>
    </row>
    <row r="2438" spans="1:7" ht="16.5">
      <c r="A2438" s="175" t="s">
        <v>1768</v>
      </c>
      <c r="B2438" s="175"/>
      <c r="C2438" s="133" t="s">
        <v>1769</v>
      </c>
      <c r="D2438" s="133" t="s">
        <v>1770</v>
      </c>
      <c r="E2438" s="133" t="s">
        <v>1771</v>
      </c>
      <c r="F2438" s="133" t="s">
        <v>1772</v>
      </c>
      <c r="G2438" s="133" t="s">
        <v>1773</v>
      </c>
    </row>
    <row r="2439" spans="1:7" ht="16.5">
      <c r="A2439" s="134" t="s">
        <v>2518</v>
      </c>
      <c r="B2439" s="135" t="s">
        <v>2519</v>
      </c>
      <c r="C2439" s="134" t="s">
        <v>1761</v>
      </c>
      <c r="D2439" s="134" t="s">
        <v>1787</v>
      </c>
      <c r="E2439" s="136">
        <v>1.04</v>
      </c>
      <c r="F2439" s="137">
        <v>66.78</v>
      </c>
      <c r="G2439" s="137">
        <v>69.45</v>
      </c>
    </row>
    <row r="2440" spans="1:7">
      <c r="A2440" s="138"/>
      <c r="B2440" s="138"/>
      <c r="C2440" s="138"/>
      <c r="D2440" s="138"/>
      <c r="E2440" s="176" t="s">
        <v>1792</v>
      </c>
      <c r="F2440" s="176"/>
      <c r="G2440" s="139">
        <v>69.45</v>
      </c>
    </row>
    <row r="2441" spans="1:7" ht="16.5">
      <c r="A2441" s="175" t="s">
        <v>1793</v>
      </c>
      <c r="B2441" s="175"/>
      <c r="C2441" s="133" t="s">
        <v>1769</v>
      </c>
      <c r="D2441" s="133" t="s">
        <v>1770</v>
      </c>
      <c r="E2441" s="133" t="s">
        <v>1771</v>
      </c>
      <c r="F2441" s="133" t="s">
        <v>1772</v>
      </c>
      <c r="G2441" s="133" t="s">
        <v>1773</v>
      </c>
    </row>
    <row r="2442" spans="1:7" ht="16.5">
      <c r="A2442" s="134" t="s">
        <v>2136</v>
      </c>
      <c r="B2442" s="135" t="s">
        <v>2137</v>
      </c>
      <c r="C2442" s="134" t="s">
        <v>1761</v>
      </c>
      <c r="D2442" s="134" t="s">
        <v>1796</v>
      </c>
      <c r="E2442" s="136">
        <v>0.41899999999999998</v>
      </c>
      <c r="F2442" s="137">
        <v>32.549999999999997</v>
      </c>
      <c r="G2442" s="137">
        <v>13.63</v>
      </c>
    </row>
    <row r="2443" spans="1:7">
      <c r="A2443" s="134" t="s">
        <v>1801</v>
      </c>
      <c r="B2443" s="135" t="s">
        <v>1848</v>
      </c>
      <c r="C2443" s="134" t="s">
        <v>1761</v>
      </c>
      <c r="D2443" s="134" t="s">
        <v>1796</v>
      </c>
      <c r="E2443" s="136">
        <v>0.20899999999999999</v>
      </c>
      <c r="F2443" s="137">
        <v>25.19</v>
      </c>
      <c r="G2443" s="137">
        <v>5.26</v>
      </c>
    </row>
    <row r="2444" spans="1:7">
      <c r="A2444" s="138"/>
      <c r="B2444" s="138"/>
      <c r="C2444" s="138"/>
      <c r="D2444" s="138"/>
      <c r="E2444" s="176" t="s">
        <v>1803</v>
      </c>
      <c r="F2444" s="176"/>
      <c r="G2444" s="139">
        <v>18.89</v>
      </c>
    </row>
    <row r="2445" spans="1:7" ht="16.5">
      <c r="A2445" s="175" t="s">
        <v>14</v>
      </c>
      <c r="B2445" s="175"/>
      <c r="C2445" s="133" t="s">
        <v>1769</v>
      </c>
      <c r="D2445" s="133" t="s">
        <v>1770</v>
      </c>
      <c r="E2445" s="133" t="s">
        <v>1771</v>
      </c>
      <c r="F2445" s="133" t="s">
        <v>1772</v>
      </c>
      <c r="G2445" s="133" t="s">
        <v>1773</v>
      </c>
    </row>
    <row r="2446" spans="1:7" ht="41.25">
      <c r="A2446" s="134" t="s">
        <v>2520</v>
      </c>
      <c r="B2446" s="135" t="s">
        <v>2521</v>
      </c>
      <c r="C2446" s="134" t="s">
        <v>1761</v>
      </c>
      <c r="D2446" s="134" t="s">
        <v>1776</v>
      </c>
      <c r="E2446" s="136">
        <v>6.0000000000000001E-3</v>
      </c>
      <c r="F2446" s="137">
        <v>437.46</v>
      </c>
      <c r="G2446" s="137">
        <v>2.62</v>
      </c>
    </row>
    <row r="2447" spans="1:7">
      <c r="A2447" s="138"/>
      <c r="B2447" s="138"/>
      <c r="C2447" s="138"/>
      <c r="D2447" s="138"/>
      <c r="E2447" s="176" t="s">
        <v>1806</v>
      </c>
      <c r="F2447" s="176"/>
      <c r="G2447" s="139">
        <v>2.62</v>
      </c>
    </row>
    <row r="2448" spans="1:7">
      <c r="A2448" s="138"/>
      <c r="B2448" s="138"/>
      <c r="C2448" s="138"/>
      <c r="D2448" s="138"/>
      <c r="E2448" s="177" t="s">
        <v>1807</v>
      </c>
      <c r="F2448" s="177"/>
      <c r="G2448" s="140">
        <v>107.86</v>
      </c>
    </row>
    <row r="2449" spans="1:7">
      <c r="A2449" s="138"/>
      <c r="B2449" s="138"/>
      <c r="C2449" s="138"/>
      <c r="D2449" s="138"/>
      <c r="E2449" s="178"/>
      <c r="F2449" s="178"/>
      <c r="G2449" s="178"/>
    </row>
    <row r="2450" spans="1:7">
      <c r="A2450" s="179" t="s">
        <v>2522</v>
      </c>
      <c r="B2450" s="179"/>
      <c r="C2450" s="179"/>
      <c r="D2450" s="179"/>
      <c r="E2450" s="179"/>
      <c r="F2450" s="179"/>
      <c r="G2450" s="179"/>
    </row>
    <row r="2451" spans="1:7" ht="16.5">
      <c r="A2451" s="175" t="s">
        <v>1768</v>
      </c>
      <c r="B2451" s="175"/>
      <c r="C2451" s="133" t="s">
        <v>1769</v>
      </c>
      <c r="D2451" s="133" t="s">
        <v>1770</v>
      </c>
      <c r="E2451" s="133" t="s">
        <v>1771</v>
      </c>
      <c r="F2451" s="133" t="s">
        <v>1772</v>
      </c>
      <c r="G2451" s="133" t="s">
        <v>1773</v>
      </c>
    </row>
    <row r="2452" spans="1:7" ht="16.5">
      <c r="A2452" s="134" t="s">
        <v>2523</v>
      </c>
      <c r="B2452" s="135" t="s">
        <v>2524</v>
      </c>
      <c r="C2452" s="134" t="s">
        <v>1761</v>
      </c>
      <c r="D2452" s="134" t="s">
        <v>1787</v>
      </c>
      <c r="E2452" s="136">
        <v>4</v>
      </c>
      <c r="F2452" s="137">
        <v>69.8</v>
      </c>
      <c r="G2452" s="137">
        <v>279.2</v>
      </c>
    </row>
    <row r="2453" spans="1:7" ht="16.5">
      <c r="A2453" s="134" t="s">
        <v>2499</v>
      </c>
      <c r="B2453" s="135" t="s">
        <v>2500</v>
      </c>
      <c r="C2453" s="134" t="s">
        <v>1761</v>
      </c>
      <c r="D2453" s="134" t="s">
        <v>1787</v>
      </c>
      <c r="E2453" s="136">
        <v>3</v>
      </c>
      <c r="F2453" s="137">
        <v>146.43</v>
      </c>
      <c r="G2453" s="137">
        <v>439.29</v>
      </c>
    </row>
    <row r="2454" spans="1:7">
      <c r="A2454" s="138"/>
      <c r="B2454" s="138"/>
      <c r="C2454" s="138"/>
      <c r="D2454" s="138"/>
      <c r="E2454" s="176" t="s">
        <v>1792</v>
      </c>
      <c r="F2454" s="176"/>
      <c r="G2454" s="139">
        <v>718.49</v>
      </c>
    </row>
    <row r="2455" spans="1:7" ht="16.5">
      <c r="A2455" s="175" t="s">
        <v>1793</v>
      </c>
      <c r="B2455" s="175"/>
      <c r="C2455" s="133" t="s">
        <v>1769</v>
      </c>
      <c r="D2455" s="133" t="s">
        <v>1770</v>
      </c>
      <c r="E2455" s="133" t="s">
        <v>1771</v>
      </c>
      <c r="F2455" s="133" t="s">
        <v>1772</v>
      </c>
      <c r="G2455" s="133" t="s">
        <v>1773</v>
      </c>
    </row>
    <row r="2456" spans="1:7">
      <c r="A2456" s="134" t="s">
        <v>1974</v>
      </c>
      <c r="B2456" s="135" t="s">
        <v>1975</v>
      </c>
      <c r="C2456" s="134" t="s">
        <v>1761</v>
      </c>
      <c r="D2456" s="134" t="s">
        <v>1796</v>
      </c>
      <c r="E2456" s="136">
        <v>1.5</v>
      </c>
      <c r="F2456" s="137">
        <v>36.31</v>
      </c>
      <c r="G2456" s="137">
        <v>54.46</v>
      </c>
    </row>
    <row r="2457" spans="1:7">
      <c r="A2457" s="138"/>
      <c r="B2457" s="138"/>
      <c r="C2457" s="138"/>
      <c r="D2457" s="138"/>
      <c r="E2457" s="176" t="s">
        <v>1803</v>
      </c>
      <c r="F2457" s="176"/>
      <c r="G2457" s="139">
        <v>54.46</v>
      </c>
    </row>
    <row r="2458" spans="1:7" ht="16.5">
      <c r="A2458" s="175" t="s">
        <v>14</v>
      </c>
      <c r="B2458" s="175"/>
      <c r="C2458" s="133" t="s">
        <v>1769</v>
      </c>
      <c r="D2458" s="133" t="s">
        <v>1770</v>
      </c>
      <c r="E2458" s="133" t="s">
        <v>1771</v>
      </c>
      <c r="F2458" s="133" t="s">
        <v>1772</v>
      </c>
      <c r="G2458" s="133" t="s">
        <v>1773</v>
      </c>
    </row>
    <row r="2459" spans="1:7" ht="33">
      <c r="A2459" s="134" t="s">
        <v>2525</v>
      </c>
      <c r="B2459" s="135" t="s">
        <v>2526</v>
      </c>
      <c r="C2459" s="134" t="s">
        <v>1761</v>
      </c>
      <c r="D2459" s="134" t="s">
        <v>1872</v>
      </c>
      <c r="E2459" s="136">
        <v>0.61570000000000003</v>
      </c>
      <c r="F2459" s="137">
        <v>28.53</v>
      </c>
      <c r="G2459" s="137">
        <v>17.559999999999999</v>
      </c>
    </row>
    <row r="2460" spans="1:7" ht="24.75">
      <c r="A2460" s="134" t="s">
        <v>2447</v>
      </c>
      <c r="B2460" s="135" t="s">
        <v>2448</v>
      </c>
      <c r="C2460" s="134" t="s">
        <v>1761</v>
      </c>
      <c r="D2460" s="134" t="s">
        <v>1872</v>
      </c>
      <c r="E2460" s="136">
        <v>0.61570000000000003</v>
      </c>
      <c r="F2460" s="137">
        <v>11.58</v>
      </c>
      <c r="G2460" s="137">
        <v>7.12</v>
      </c>
    </row>
    <row r="2461" spans="1:7">
      <c r="A2461" s="138"/>
      <c r="B2461" s="138"/>
      <c r="C2461" s="138"/>
      <c r="D2461" s="138"/>
      <c r="E2461" s="176" t="s">
        <v>1806</v>
      </c>
      <c r="F2461" s="176"/>
      <c r="G2461" s="139">
        <v>24.68</v>
      </c>
    </row>
    <row r="2462" spans="1:7">
      <c r="A2462" s="138"/>
      <c r="B2462" s="138"/>
      <c r="C2462" s="138"/>
      <c r="D2462" s="138"/>
      <c r="E2462" s="177" t="s">
        <v>1807</v>
      </c>
      <c r="F2462" s="177"/>
      <c r="G2462" s="140">
        <v>797.63</v>
      </c>
    </row>
    <row r="2463" spans="1:7">
      <c r="A2463" s="138"/>
      <c r="B2463" s="138"/>
      <c r="C2463" s="138"/>
      <c r="D2463" s="138"/>
      <c r="E2463" s="178"/>
      <c r="F2463" s="178"/>
      <c r="G2463" s="178"/>
    </row>
    <row r="2464" spans="1:7">
      <c r="A2464" s="179" t="s">
        <v>2527</v>
      </c>
      <c r="B2464" s="179"/>
      <c r="C2464" s="179"/>
      <c r="D2464" s="179"/>
      <c r="E2464" s="179"/>
      <c r="F2464" s="179"/>
      <c r="G2464" s="179"/>
    </row>
    <row r="2465" spans="1:7" ht="16.5">
      <c r="A2465" s="175" t="s">
        <v>1768</v>
      </c>
      <c r="B2465" s="175"/>
      <c r="C2465" s="133" t="s">
        <v>1769</v>
      </c>
      <c r="D2465" s="133" t="s">
        <v>1770</v>
      </c>
      <c r="E2465" s="133" t="s">
        <v>1771</v>
      </c>
      <c r="F2465" s="133" t="s">
        <v>1772</v>
      </c>
      <c r="G2465" s="133" t="s">
        <v>1773</v>
      </c>
    </row>
    <row r="2466" spans="1:7" ht="16.5">
      <c r="A2466" s="134" t="s">
        <v>2528</v>
      </c>
      <c r="B2466" s="135" t="s">
        <v>2529</v>
      </c>
      <c r="C2466" s="134" t="s">
        <v>1761</v>
      </c>
      <c r="D2466" s="134" t="s">
        <v>1784</v>
      </c>
      <c r="E2466" s="136">
        <v>1.6</v>
      </c>
      <c r="F2466" s="137">
        <v>9.83</v>
      </c>
      <c r="G2466" s="137">
        <v>15.72</v>
      </c>
    </row>
    <row r="2467" spans="1:7" ht="16.5">
      <c r="A2467" s="134" t="s">
        <v>2148</v>
      </c>
      <c r="B2467" s="135" t="s">
        <v>2149</v>
      </c>
      <c r="C2467" s="134" t="s">
        <v>1761</v>
      </c>
      <c r="D2467" s="134" t="s">
        <v>1776</v>
      </c>
      <c r="E2467" s="136">
        <v>7.9000000000000001E-2</v>
      </c>
      <c r="F2467" s="137">
        <v>84.42</v>
      </c>
      <c r="G2467" s="137">
        <v>6.66</v>
      </c>
    </row>
    <row r="2468" spans="1:7" ht="24.75">
      <c r="A2468" s="134" t="s">
        <v>2530</v>
      </c>
      <c r="B2468" s="135" t="s">
        <v>2531</v>
      </c>
      <c r="C2468" s="134" t="s">
        <v>1761</v>
      </c>
      <c r="D2468" s="134" t="s">
        <v>1779</v>
      </c>
      <c r="E2468" s="136">
        <v>22</v>
      </c>
      <c r="F2468" s="137">
        <v>1.48</v>
      </c>
      <c r="G2468" s="137">
        <v>32.56</v>
      </c>
    </row>
    <row r="2469" spans="1:7">
      <c r="A2469" s="134" t="s">
        <v>2532</v>
      </c>
      <c r="B2469" s="135" t="s">
        <v>2533</v>
      </c>
      <c r="C2469" s="134" t="s">
        <v>1761</v>
      </c>
      <c r="D2469" s="134" t="s">
        <v>1784</v>
      </c>
      <c r="E2469" s="136">
        <v>9.8650000000000002</v>
      </c>
      <c r="F2469" s="137">
        <v>1.1399999999999999</v>
      </c>
      <c r="G2469" s="137">
        <v>11.24</v>
      </c>
    </row>
    <row r="2470" spans="1:7">
      <c r="A2470" s="134" t="s">
        <v>2119</v>
      </c>
      <c r="B2470" s="135" t="s">
        <v>2120</v>
      </c>
      <c r="C2470" s="134" t="s">
        <v>1761</v>
      </c>
      <c r="D2470" s="134" t="s">
        <v>1784</v>
      </c>
      <c r="E2470" s="136">
        <v>18.521000000000001</v>
      </c>
      <c r="F2470" s="137">
        <v>0.66</v>
      </c>
      <c r="G2470" s="137">
        <v>12.22</v>
      </c>
    </row>
    <row r="2471" spans="1:7" ht="16.5">
      <c r="A2471" s="134" t="s">
        <v>2534</v>
      </c>
      <c r="B2471" s="135" t="s">
        <v>2535</v>
      </c>
      <c r="C2471" s="134" t="s">
        <v>1761</v>
      </c>
      <c r="D2471" s="134" t="s">
        <v>1776</v>
      </c>
      <c r="E2471" s="136">
        <v>3.2000000000000001E-2</v>
      </c>
      <c r="F2471" s="137">
        <v>140</v>
      </c>
      <c r="G2471" s="137">
        <v>4.4800000000000004</v>
      </c>
    </row>
    <row r="2472" spans="1:7">
      <c r="A2472" s="134" t="s">
        <v>2536</v>
      </c>
      <c r="B2472" s="135" t="s">
        <v>2537</v>
      </c>
      <c r="C2472" s="134" t="s">
        <v>1761</v>
      </c>
      <c r="D2472" s="134" t="s">
        <v>1784</v>
      </c>
      <c r="E2472" s="136">
        <v>0.96</v>
      </c>
      <c r="F2472" s="137">
        <v>2.17</v>
      </c>
      <c r="G2472" s="137">
        <v>2.08</v>
      </c>
    </row>
    <row r="2473" spans="1:7">
      <c r="A2473" s="138"/>
      <c r="B2473" s="138"/>
      <c r="C2473" s="138"/>
      <c r="D2473" s="138"/>
      <c r="E2473" s="176" t="s">
        <v>1792</v>
      </c>
      <c r="F2473" s="176"/>
      <c r="G2473" s="139">
        <v>84.96</v>
      </c>
    </row>
    <row r="2474" spans="1:7" ht="16.5">
      <c r="A2474" s="175" t="s">
        <v>1793</v>
      </c>
      <c r="B2474" s="175"/>
      <c r="C2474" s="133" t="s">
        <v>1769</v>
      </c>
      <c r="D2474" s="133" t="s">
        <v>1770</v>
      </c>
      <c r="E2474" s="133" t="s">
        <v>1771</v>
      </c>
      <c r="F2474" s="133" t="s">
        <v>1772</v>
      </c>
      <c r="G2474" s="133" t="s">
        <v>1773</v>
      </c>
    </row>
    <row r="2475" spans="1:7">
      <c r="A2475" s="134" t="s">
        <v>1799</v>
      </c>
      <c r="B2475" s="135" t="s">
        <v>1867</v>
      </c>
      <c r="C2475" s="134" t="s">
        <v>1761</v>
      </c>
      <c r="D2475" s="134" t="s">
        <v>1796</v>
      </c>
      <c r="E2475" s="136">
        <v>2.0699999999999998</v>
      </c>
      <c r="F2475" s="137">
        <v>32.549999999999997</v>
      </c>
      <c r="G2475" s="137">
        <v>67.37</v>
      </c>
    </row>
    <row r="2476" spans="1:7">
      <c r="A2476" s="134" t="s">
        <v>2155</v>
      </c>
      <c r="B2476" s="135" t="s">
        <v>2156</v>
      </c>
      <c r="C2476" s="134" t="s">
        <v>1761</v>
      </c>
      <c r="D2476" s="134" t="s">
        <v>1796</v>
      </c>
      <c r="E2476" s="136">
        <v>1</v>
      </c>
      <c r="F2476" s="137">
        <v>34.17</v>
      </c>
      <c r="G2476" s="137">
        <v>34.17</v>
      </c>
    </row>
    <row r="2477" spans="1:7">
      <c r="A2477" s="134" t="s">
        <v>1801</v>
      </c>
      <c r="B2477" s="135" t="s">
        <v>1848</v>
      </c>
      <c r="C2477" s="134" t="s">
        <v>1761</v>
      </c>
      <c r="D2477" s="134" t="s">
        <v>1796</v>
      </c>
      <c r="E2477" s="136">
        <v>3.14</v>
      </c>
      <c r="F2477" s="137">
        <v>25.19</v>
      </c>
      <c r="G2477" s="137">
        <v>79.09</v>
      </c>
    </row>
    <row r="2478" spans="1:7">
      <c r="A2478" s="138"/>
      <c r="B2478" s="138"/>
      <c r="C2478" s="138"/>
      <c r="D2478" s="138"/>
      <c r="E2478" s="176" t="s">
        <v>1803</v>
      </c>
      <c r="F2478" s="176"/>
      <c r="G2478" s="139">
        <v>180.63</v>
      </c>
    </row>
    <row r="2479" spans="1:7" ht="16.5">
      <c r="A2479" s="175" t="s">
        <v>14</v>
      </c>
      <c r="B2479" s="175"/>
      <c r="C2479" s="133" t="s">
        <v>1769</v>
      </c>
      <c r="D2479" s="133" t="s">
        <v>1770</v>
      </c>
      <c r="E2479" s="133" t="s">
        <v>1771</v>
      </c>
      <c r="F2479" s="133" t="s">
        <v>1772</v>
      </c>
      <c r="G2479" s="133" t="s">
        <v>1773</v>
      </c>
    </row>
    <row r="2480" spans="1:7" ht="24.75">
      <c r="A2480" s="134" t="s">
        <v>2538</v>
      </c>
      <c r="B2480" s="135" t="s">
        <v>2539</v>
      </c>
      <c r="C2480" s="134" t="s">
        <v>1761</v>
      </c>
      <c r="D2480" s="134" t="s">
        <v>1776</v>
      </c>
      <c r="E2480" s="136">
        <v>0.02</v>
      </c>
      <c r="F2480" s="137">
        <v>435.35</v>
      </c>
      <c r="G2480" s="137">
        <v>8.6999999999999993</v>
      </c>
    </row>
    <row r="2481" spans="1:7" ht="33">
      <c r="A2481" s="134" t="s">
        <v>2540</v>
      </c>
      <c r="B2481" s="135" t="s">
        <v>2541</v>
      </c>
      <c r="C2481" s="134" t="s">
        <v>1761</v>
      </c>
      <c r="D2481" s="134" t="s">
        <v>1872</v>
      </c>
      <c r="E2481" s="136">
        <v>0.2</v>
      </c>
      <c r="F2481" s="137">
        <v>57.5</v>
      </c>
      <c r="G2481" s="137">
        <v>11.5</v>
      </c>
    </row>
    <row r="2482" spans="1:7">
      <c r="A2482" s="138"/>
      <c r="B2482" s="138"/>
      <c r="C2482" s="138"/>
      <c r="D2482" s="138"/>
      <c r="E2482" s="176" t="s">
        <v>1806</v>
      </c>
      <c r="F2482" s="176"/>
      <c r="G2482" s="139">
        <v>20.2</v>
      </c>
    </row>
    <row r="2483" spans="1:7">
      <c r="A2483" s="138"/>
      <c r="B2483" s="138"/>
      <c r="C2483" s="138"/>
      <c r="D2483" s="138"/>
      <c r="E2483" s="177" t="s">
        <v>1807</v>
      </c>
      <c r="F2483" s="177"/>
      <c r="G2483" s="140">
        <v>285.79000000000002</v>
      </c>
    </row>
    <row r="2484" spans="1:7">
      <c r="A2484" s="138"/>
      <c r="B2484" s="138"/>
      <c r="C2484" s="138"/>
      <c r="D2484" s="138"/>
      <c r="E2484" s="178"/>
      <c r="F2484" s="178"/>
      <c r="G2484" s="178"/>
    </row>
    <row r="2485" spans="1:7">
      <c r="A2485" s="179" t="s">
        <v>2542</v>
      </c>
      <c r="B2485" s="179"/>
      <c r="C2485" s="179"/>
      <c r="D2485" s="179"/>
      <c r="E2485" s="179"/>
      <c r="F2485" s="179"/>
      <c r="G2485" s="179"/>
    </row>
    <row r="2486" spans="1:7" ht="16.5">
      <c r="A2486" s="175" t="s">
        <v>1768</v>
      </c>
      <c r="B2486" s="175"/>
      <c r="C2486" s="133" t="s">
        <v>1769</v>
      </c>
      <c r="D2486" s="133" t="s">
        <v>1770</v>
      </c>
      <c r="E2486" s="133" t="s">
        <v>1771</v>
      </c>
      <c r="F2486" s="133" t="s">
        <v>1772</v>
      </c>
      <c r="G2486" s="133" t="s">
        <v>1773</v>
      </c>
    </row>
    <row r="2487" spans="1:7" ht="16.5">
      <c r="A2487" s="134" t="s">
        <v>2543</v>
      </c>
      <c r="B2487" s="135" t="s">
        <v>2544</v>
      </c>
      <c r="C2487" s="134" t="s">
        <v>1761</v>
      </c>
      <c r="D2487" s="134" t="s">
        <v>1779</v>
      </c>
      <c r="E2487" s="136">
        <v>100</v>
      </c>
      <c r="F2487" s="137">
        <v>0.41</v>
      </c>
      <c r="G2487" s="137">
        <v>41</v>
      </c>
    </row>
    <row r="2488" spans="1:7">
      <c r="A2488" s="138"/>
      <c r="B2488" s="138"/>
      <c r="C2488" s="138"/>
      <c r="D2488" s="138"/>
      <c r="E2488" s="176" t="s">
        <v>1792</v>
      </c>
      <c r="F2488" s="176"/>
      <c r="G2488" s="139">
        <v>41</v>
      </c>
    </row>
    <row r="2489" spans="1:7" ht="16.5">
      <c r="A2489" s="175" t="s">
        <v>1793</v>
      </c>
      <c r="B2489" s="175"/>
      <c r="C2489" s="133" t="s">
        <v>1769</v>
      </c>
      <c r="D2489" s="133" t="s">
        <v>1770</v>
      </c>
      <c r="E2489" s="133" t="s">
        <v>1771</v>
      </c>
      <c r="F2489" s="133" t="s">
        <v>1772</v>
      </c>
      <c r="G2489" s="133" t="s">
        <v>1773</v>
      </c>
    </row>
    <row r="2490" spans="1:7">
      <c r="A2490" s="134" t="s">
        <v>1799</v>
      </c>
      <c r="B2490" s="135" t="s">
        <v>1867</v>
      </c>
      <c r="C2490" s="134" t="s">
        <v>1761</v>
      </c>
      <c r="D2490" s="134" t="s">
        <v>1796</v>
      </c>
      <c r="E2490" s="136">
        <v>2.0699999999999998</v>
      </c>
      <c r="F2490" s="137">
        <v>32.549999999999997</v>
      </c>
      <c r="G2490" s="137">
        <v>67.37</v>
      </c>
    </row>
    <row r="2491" spans="1:7">
      <c r="A2491" s="134" t="s">
        <v>1801</v>
      </c>
      <c r="B2491" s="135" t="s">
        <v>1848</v>
      </c>
      <c r="C2491" s="134" t="s">
        <v>1761</v>
      </c>
      <c r="D2491" s="134" t="s">
        <v>1796</v>
      </c>
      <c r="E2491" s="136">
        <v>3.14</v>
      </c>
      <c r="F2491" s="137">
        <v>25.19</v>
      </c>
      <c r="G2491" s="137">
        <v>79.09</v>
      </c>
    </row>
    <row r="2492" spans="1:7">
      <c r="A2492" s="138"/>
      <c r="B2492" s="138"/>
      <c r="C2492" s="138"/>
      <c r="D2492" s="138"/>
      <c r="E2492" s="176" t="s">
        <v>1803</v>
      </c>
      <c r="F2492" s="176"/>
      <c r="G2492" s="139">
        <v>146.46</v>
      </c>
    </row>
    <row r="2493" spans="1:7" ht="16.5">
      <c r="A2493" s="175" t="s">
        <v>14</v>
      </c>
      <c r="B2493" s="175"/>
      <c r="C2493" s="133" t="s">
        <v>1769</v>
      </c>
      <c r="D2493" s="133" t="s">
        <v>1770</v>
      </c>
      <c r="E2493" s="133" t="s">
        <v>1771</v>
      </c>
      <c r="F2493" s="133" t="s">
        <v>1772</v>
      </c>
      <c r="G2493" s="133" t="s">
        <v>1773</v>
      </c>
    </row>
    <row r="2494" spans="1:7" ht="33">
      <c r="A2494" s="134" t="s">
        <v>2545</v>
      </c>
      <c r="B2494" s="135" t="s">
        <v>2546</v>
      </c>
      <c r="C2494" s="134" t="s">
        <v>1761</v>
      </c>
      <c r="D2494" s="134" t="s">
        <v>1776</v>
      </c>
      <c r="E2494" s="136">
        <v>0.05</v>
      </c>
      <c r="F2494" s="137">
        <v>66.56</v>
      </c>
      <c r="G2494" s="137">
        <v>3.32</v>
      </c>
    </row>
    <row r="2495" spans="1:7" ht="41.25">
      <c r="A2495" s="134" t="s">
        <v>2547</v>
      </c>
      <c r="B2495" s="135" t="s">
        <v>2548</v>
      </c>
      <c r="C2495" s="134" t="s">
        <v>1761</v>
      </c>
      <c r="D2495" s="134" t="s">
        <v>1872</v>
      </c>
      <c r="E2495" s="136">
        <v>1</v>
      </c>
      <c r="F2495" s="137">
        <v>88.53</v>
      </c>
      <c r="G2495" s="137">
        <v>88.53</v>
      </c>
    </row>
    <row r="2496" spans="1:7" ht="33">
      <c r="A2496" s="134" t="s">
        <v>2549</v>
      </c>
      <c r="B2496" s="135" t="s">
        <v>2550</v>
      </c>
      <c r="C2496" s="134" t="s">
        <v>1761</v>
      </c>
      <c r="D2496" s="134" t="s">
        <v>1872</v>
      </c>
      <c r="E2496" s="136">
        <v>1</v>
      </c>
      <c r="F2496" s="137">
        <v>316.55</v>
      </c>
      <c r="G2496" s="137">
        <v>316.55</v>
      </c>
    </row>
    <row r="2497" spans="1:7">
      <c r="A2497" s="138"/>
      <c r="B2497" s="138"/>
      <c r="C2497" s="138"/>
      <c r="D2497" s="138"/>
      <c r="E2497" s="176" t="s">
        <v>1806</v>
      </c>
      <c r="F2497" s="176"/>
      <c r="G2497" s="139">
        <v>408.4</v>
      </c>
    </row>
    <row r="2498" spans="1:7">
      <c r="A2498" s="138"/>
      <c r="B2498" s="138"/>
      <c r="C2498" s="138"/>
      <c r="D2498" s="138"/>
      <c r="E2498" s="177" t="s">
        <v>1807</v>
      </c>
      <c r="F2498" s="177"/>
      <c r="G2498" s="140">
        <v>595.86</v>
      </c>
    </row>
    <row r="2499" spans="1:7">
      <c r="A2499" s="138"/>
      <c r="B2499" s="138"/>
      <c r="C2499" s="138"/>
      <c r="D2499" s="138"/>
      <c r="E2499" s="178"/>
      <c r="F2499" s="178"/>
      <c r="G2499" s="178"/>
    </row>
    <row r="2500" spans="1:7">
      <c r="A2500" s="179" t="s">
        <v>2551</v>
      </c>
      <c r="B2500" s="179"/>
      <c r="C2500" s="179"/>
      <c r="D2500" s="179"/>
      <c r="E2500" s="179"/>
      <c r="F2500" s="179"/>
      <c r="G2500" s="179"/>
    </row>
    <row r="2501" spans="1:7" ht="16.5">
      <c r="A2501" s="175" t="s">
        <v>1768</v>
      </c>
      <c r="B2501" s="175"/>
      <c r="C2501" s="133" t="s">
        <v>1769</v>
      </c>
      <c r="D2501" s="133" t="s">
        <v>1770</v>
      </c>
      <c r="E2501" s="133" t="s">
        <v>1771</v>
      </c>
      <c r="F2501" s="133" t="s">
        <v>1772</v>
      </c>
      <c r="G2501" s="133" t="s">
        <v>1773</v>
      </c>
    </row>
    <row r="2502" spans="1:7" ht="24.75">
      <c r="A2502" s="134" t="s">
        <v>2507</v>
      </c>
      <c r="B2502" s="135" t="s">
        <v>2508</v>
      </c>
      <c r="C2502" s="134" t="s">
        <v>1761</v>
      </c>
      <c r="D2502" s="134" t="s">
        <v>1872</v>
      </c>
      <c r="E2502" s="136">
        <v>1</v>
      </c>
      <c r="F2502" s="137">
        <v>358.49</v>
      </c>
      <c r="G2502" s="137">
        <v>358.49</v>
      </c>
    </row>
    <row r="2503" spans="1:7">
      <c r="A2503" s="134" t="s">
        <v>2268</v>
      </c>
      <c r="B2503" s="135" t="s">
        <v>2269</v>
      </c>
      <c r="C2503" s="134" t="s">
        <v>1761</v>
      </c>
      <c r="D2503" s="134" t="s">
        <v>1784</v>
      </c>
      <c r="E2503" s="136">
        <v>1.54E-2</v>
      </c>
      <c r="F2503" s="137">
        <v>90.28</v>
      </c>
      <c r="G2503" s="137">
        <v>1.39</v>
      </c>
    </row>
    <row r="2504" spans="1:7">
      <c r="A2504" s="138"/>
      <c r="B2504" s="138"/>
      <c r="C2504" s="138"/>
      <c r="D2504" s="138"/>
      <c r="E2504" s="176" t="s">
        <v>1792</v>
      </c>
      <c r="F2504" s="176"/>
      <c r="G2504" s="139">
        <v>359.88</v>
      </c>
    </row>
    <row r="2505" spans="1:7" ht="16.5">
      <c r="A2505" s="175" t="s">
        <v>1793</v>
      </c>
      <c r="B2505" s="175"/>
      <c r="C2505" s="133" t="s">
        <v>1769</v>
      </c>
      <c r="D2505" s="133" t="s">
        <v>1770</v>
      </c>
      <c r="E2505" s="133" t="s">
        <v>1771</v>
      </c>
      <c r="F2505" s="133" t="s">
        <v>1772</v>
      </c>
      <c r="G2505" s="133" t="s">
        <v>1773</v>
      </c>
    </row>
    <row r="2506" spans="1:7" ht="16.5">
      <c r="A2506" s="134" t="s">
        <v>2136</v>
      </c>
      <c r="B2506" s="135" t="s">
        <v>2137</v>
      </c>
      <c r="C2506" s="134" t="s">
        <v>1761</v>
      </c>
      <c r="D2506" s="134" t="s">
        <v>1796</v>
      </c>
      <c r="E2506" s="136">
        <v>0.5</v>
      </c>
      <c r="F2506" s="137">
        <v>32.549999999999997</v>
      </c>
      <c r="G2506" s="137">
        <v>16.27</v>
      </c>
    </row>
    <row r="2507" spans="1:7">
      <c r="A2507" s="134" t="s">
        <v>1801</v>
      </c>
      <c r="B2507" s="135" t="s">
        <v>1848</v>
      </c>
      <c r="C2507" s="134" t="s">
        <v>1761</v>
      </c>
      <c r="D2507" s="134" t="s">
        <v>1796</v>
      </c>
      <c r="E2507" s="136">
        <v>0.75</v>
      </c>
      <c r="F2507" s="137">
        <v>25.19</v>
      </c>
      <c r="G2507" s="137">
        <v>18.89</v>
      </c>
    </row>
    <row r="2508" spans="1:7">
      <c r="A2508" s="138"/>
      <c r="B2508" s="138"/>
      <c r="C2508" s="138"/>
      <c r="D2508" s="138"/>
      <c r="E2508" s="176" t="s">
        <v>1803</v>
      </c>
      <c r="F2508" s="176"/>
      <c r="G2508" s="139">
        <v>35.159999999999997</v>
      </c>
    </row>
    <row r="2509" spans="1:7">
      <c r="A2509" s="138"/>
      <c r="B2509" s="138"/>
      <c r="C2509" s="138"/>
      <c r="D2509" s="138"/>
      <c r="E2509" s="177" t="s">
        <v>1807</v>
      </c>
      <c r="F2509" s="177"/>
      <c r="G2509" s="140">
        <v>395.04</v>
      </c>
    </row>
    <row r="2510" spans="1:7">
      <c r="A2510" s="138"/>
      <c r="B2510" s="138"/>
      <c r="C2510" s="138"/>
      <c r="D2510" s="138"/>
      <c r="E2510" s="178"/>
      <c r="F2510" s="178"/>
      <c r="G2510" s="178"/>
    </row>
    <row r="2511" spans="1:7">
      <c r="A2511" s="179" t="s">
        <v>2552</v>
      </c>
      <c r="B2511" s="179"/>
      <c r="C2511" s="179"/>
      <c r="D2511" s="179"/>
      <c r="E2511" s="179"/>
      <c r="F2511" s="179"/>
      <c r="G2511" s="179"/>
    </row>
    <row r="2512" spans="1:7" ht="16.5">
      <c r="A2512" s="175" t="s">
        <v>1768</v>
      </c>
      <c r="B2512" s="175"/>
      <c r="C2512" s="133" t="s">
        <v>1769</v>
      </c>
      <c r="D2512" s="133" t="s">
        <v>1770</v>
      </c>
      <c r="E2512" s="133" t="s">
        <v>1771</v>
      </c>
      <c r="F2512" s="133" t="s">
        <v>1772</v>
      </c>
      <c r="G2512" s="133" t="s">
        <v>1773</v>
      </c>
    </row>
    <row r="2513" spans="1:7" ht="16.5">
      <c r="A2513" s="134" t="s">
        <v>1774</v>
      </c>
      <c r="B2513" s="135" t="s">
        <v>2553</v>
      </c>
      <c r="C2513" s="134" t="s">
        <v>1761</v>
      </c>
      <c r="D2513" s="134" t="s">
        <v>1776</v>
      </c>
      <c r="E2513" s="136">
        <v>7.6999999999999999E-2</v>
      </c>
      <c r="F2513" s="137">
        <v>83.34</v>
      </c>
      <c r="G2513" s="137">
        <v>6.41</v>
      </c>
    </row>
    <row r="2514" spans="1:7">
      <c r="A2514" s="134" t="s">
        <v>2119</v>
      </c>
      <c r="B2514" s="135" t="s">
        <v>2120</v>
      </c>
      <c r="C2514" s="134" t="s">
        <v>1761</v>
      </c>
      <c r="D2514" s="134" t="s">
        <v>1784</v>
      </c>
      <c r="E2514" s="136">
        <v>23.5</v>
      </c>
      <c r="F2514" s="137">
        <v>0.66</v>
      </c>
      <c r="G2514" s="137">
        <v>15.51</v>
      </c>
    </row>
    <row r="2515" spans="1:7" ht="33">
      <c r="A2515" s="134" t="s">
        <v>2554</v>
      </c>
      <c r="B2515" s="135" t="s">
        <v>2555</v>
      </c>
      <c r="C2515" s="134" t="s">
        <v>1761</v>
      </c>
      <c r="D2515" s="134" t="s">
        <v>1779</v>
      </c>
      <c r="E2515" s="136">
        <v>1</v>
      </c>
      <c r="F2515" s="137">
        <v>2469.8000000000002</v>
      </c>
      <c r="G2515" s="137">
        <v>2469.8000000000002</v>
      </c>
    </row>
    <row r="2516" spans="1:7" ht="16.5">
      <c r="A2516" s="134" t="s">
        <v>2556</v>
      </c>
      <c r="B2516" s="135" t="s">
        <v>2557</v>
      </c>
      <c r="C2516" s="134" t="s">
        <v>2003</v>
      </c>
      <c r="D2516" s="134" t="s">
        <v>1779</v>
      </c>
      <c r="E2516" s="136">
        <v>2</v>
      </c>
      <c r="F2516" s="137">
        <v>18.61</v>
      </c>
      <c r="G2516" s="137">
        <v>37.22</v>
      </c>
    </row>
    <row r="2517" spans="1:7">
      <c r="A2517" s="138"/>
      <c r="B2517" s="138"/>
      <c r="C2517" s="138"/>
      <c r="D2517" s="138"/>
      <c r="E2517" s="176" t="s">
        <v>1792</v>
      </c>
      <c r="F2517" s="176"/>
      <c r="G2517" s="139">
        <v>2528.94</v>
      </c>
    </row>
    <row r="2518" spans="1:7" ht="16.5">
      <c r="A2518" s="175" t="s">
        <v>1793</v>
      </c>
      <c r="B2518" s="175"/>
      <c r="C2518" s="133" t="s">
        <v>1769</v>
      </c>
      <c r="D2518" s="133" t="s">
        <v>1770</v>
      </c>
      <c r="E2518" s="133" t="s">
        <v>1771</v>
      </c>
      <c r="F2518" s="133" t="s">
        <v>1772</v>
      </c>
      <c r="G2518" s="133" t="s">
        <v>1773</v>
      </c>
    </row>
    <row r="2519" spans="1:7" ht="16.5">
      <c r="A2519" s="134" t="s">
        <v>1981</v>
      </c>
      <c r="B2519" s="135" t="s">
        <v>1982</v>
      </c>
      <c r="C2519" s="134" t="s">
        <v>1761</v>
      </c>
      <c r="D2519" s="134" t="s">
        <v>1796</v>
      </c>
      <c r="E2519" s="136">
        <v>3.6</v>
      </c>
      <c r="F2519" s="137">
        <v>27.26</v>
      </c>
      <c r="G2519" s="137">
        <v>98.13</v>
      </c>
    </row>
    <row r="2520" spans="1:7">
      <c r="A2520" s="134" t="s">
        <v>1799</v>
      </c>
      <c r="B2520" s="135" t="s">
        <v>1867</v>
      </c>
      <c r="C2520" s="134" t="s">
        <v>1761</v>
      </c>
      <c r="D2520" s="134" t="s">
        <v>1796</v>
      </c>
      <c r="E2520" s="136">
        <v>3.6</v>
      </c>
      <c r="F2520" s="137">
        <v>32.549999999999997</v>
      </c>
      <c r="G2520" s="137">
        <v>117.18</v>
      </c>
    </row>
    <row r="2521" spans="1:7">
      <c r="A2521" s="138"/>
      <c r="B2521" s="138"/>
      <c r="C2521" s="138"/>
      <c r="D2521" s="138"/>
      <c r="E2521" s="176" t="s">
        <v>1803</v>
      </c>
      <c r="F2521" s="176"/>
      <c r="G2521" s="139">
        <v>215.31</v>
      </c>
    </row>
    <row r="2522" spans="1:7">
      <c r="A2522" s="138"/>
      <c r="B2522" s="138"/>
      <c r="C2522" s="138"/>
      <c r="D2522" s="138"/>
      <c r="E2522" s="177" t="s">
        <v>1807</v>
      </c>
      <c r="F2522" s="177"/>
      <c r="G2522" s="140">
        <v>2744.25</v>
      </c>
    </row>
    <row r="2523" spans="1:7">
      <c r="A2523" s="138"/>
      <c r="B2523" s="138"/>
      <c r="C2523" s="138"/>
      <c r="D2523" s="138"/>
      <c r="E2523" s="178"/>
      <c r="F2523" s="178"/>
      <c r="G2523" s="178"/>
    </row>
    <row r="2524" spans="1:7">
      <c r="A2524" s="179" t="s">
        <v>2558</v>
      </c>
      <c r="B2524" s="179"/>
      <c r="C2524" s="179"/>
      <c r="D2524" s="179"/>
      <c r="E2524" s="179"/>
      <c r="F2524" s="179"/>
      <c r="G2524" s="179"/>
    </row>
    <row r="2525" spans="1:7" ht="16.5">
      <c r="A2525" s="175" t="s">
        <v>1768</v>
      </c>
      <c r="B2525" s="175"/>
      <c r="C2525" s="133" t="s">
        <v>1769</v>
      </c>
      <c r="D2525" s="133" t="s">
        <v>1770</v>
      </c>
      <c r="E2525" s="133" t="s">
        <v>1771</v>
      </c>
      <c r="F2525" s="133" t="s">
        <v>1772</v>
      </c>
      <c r="G2525" s="133" t="s">
        <v>1773</v>
      </c>
    </row>
    <row r="2526" spans="1:7" ht="16.5">
      <c r="A2526" s="134" t="s">
        <v>2528</v>
      </c>
      <c r="B2526" s="135" t="s">
        <v>2529</v>
      </c>
      <c r="C2526" s="134" t="s">
        <v>1761</v>
      </c>
      <c r="D2526" s="134" t="s">
        <v>1784</v>
      </c>
      <c r="E2526" s="136">
        <v>120</v>
      </c>
      <c r="F2526" s="137">
        <v>9.83</v>
      </c>
      <c r="G2526" s="137">
        <v>1179.5999999999999</v>
      </c>
    </row>
    <row r="2527" spans="1:7" ht="16.5">
      <c r="A2527" s="134" t="s">
        <v>2559</v>
      </c>
      <c r="B2527" s="135" t="s">
        <v>2560</v>
      </c>
      <c r="C2527" s="134" t="s">
        <v>1761</v>
      </c>
      <c r="D2527" s="134" t="s">
        <v>1784</v>
      </c>
      <c r="E2527" s="136">
        <v>2.1</v>
      </c>
      <c r="F2527" s="137">
        <v>28.24</v>
      </c>
      <c r="G2527" s="137">
        <v>59.3</v>
      </c>
    </row>
    <row r="2528" spans="1:7" ht="33">
      <c r="A2528" s="134" t="s">
        <v>2561</v>
      </c>
      <c r="B2528" s="135" t="s">
        <v>2562</v>
      </c>
      <c r="C2528" s="134" t="s">
        <v>1761</v>
      </c>
      <c r="D2528" s="134" t="s">
        <v>1776</v>
      </c>
      <c r="E2528" s="136">
        <v>1.415</v>
      </c>
      <c r="F2528" s="137">
        <v>688.75</v>
      </c>
      <c r="G2528" s="137">
        <v>974.58</v>
      </c>
    </row>
    <row r="2529" spans="1:7" ht="16.5">
      <c r="A2529" s="134" t="s">
        <v>2534</v>
      </c>
      <c r="B2529" s="135" t="s">
        <v>2535</v>
      </c>
      <c r="C2529" s="134" t="s">
        <v>1761</v>
      </c>
      <c r="D2529" s="134" t="s">
        <v>1776</v>
      </c>
      <c r="E2529" s="136">
        <v>7.1999999999999995E-2</v>
      </c>
      <c r="F2529" s="137">
        <v>140</v>
      </c>
      <c r="G2529" s="137">
        <v>10.08</v>
      </c>
    </row>
    <row r="2530" spans="1:7">
      <c r="A2530" s="134" t="s">
        <v>2563</v>
      </c>
      <c r="B2530" s="135" t="s">
        <v>2564</v>
      </c>
      <c r="C2530" s="134" t="s">
        <v>1761</v>
      </c>
      <c r="D2530" s="134" t="s">
        <v>1784</v>
      </c>
      <c r="E2530" s="136">
        <v>0.47</v>
      </c>
      <c r="F2530" s="137">
        <v>20.5</v>
      </c>
      <c r="G2530" s="137">
        <v>9.6300000000000008</v>
      </c>
    </row>
    <row r="2531" spans="1:7" ht="24.75">
      <c r="A2531" s="134" t="s">
        <v>2565</v>
      </c>
      <c r="B2531" s="135" t="s">
        <v>2566</v>
      </c>
      <c r="C2531" s="134" t="s">
        <v>1761</v>
      </c>
      <c r="D2531" s="134" t="s">
        <v>1787</v>
      </c>
      <c r="E2531" s="136">
        <v>4.32</v>
      </c>
      <c r="F2531" s="137">
        <v>5.25</v>
      </c>
      <c r="G2531" s="137">
        <v>22.68</v>
      </c>
    </row>
    <row r="2532" spans="1:7">
      <c r="A2532" s="134" t="s">
        <v>2567</v>
      </c>
      <c r="B2532" s="135" t="s">
        <v>2568</v>
      </c>
      <c r="C2532" s="134" t="s">
        <v>1761</v>
      </c>
      <c r="D2532" s="134" t="s">
        <v>2118</v>
      </c>
      <c r="E2532" s="136">
        <v>0.85699999999999998</v>
      </c>
      <c r="F2532" s="137">
        <v>29.88</v>
      </c>
      <c r="G2532" s="137">
        <v>25.6</v>
      </c>
    </row>
    <row r="2533" spans="1:7">
      <c r="A2533" s="138"/>
      <c r="B2533" s="138"/>
      <c r="C2533" s="138"/>
      <c r="D2533" s="138"/>
      <c r="E2533" s="176" t="s">
        <v>1792</v>
      </c>
      <c r="F2533" s="176"/>
      <c r="G2533" s="139">
        <v>2281.4699999999998</v>
      </c>
    </row>
    <row r="2534" spans="1:7" ht="16.5">
      <c r="A2534" s="175" t="s">
        <v>1793</v>
      </c>
      <c r="B2534" s="175"/>
      <c r="C2534" s="133" t="s">
        <v>1769</v>
      </c>
      <c r="D2534" s="133" t="s">
        <v>1770</v>
      </c>
      <c r="E2534" s="133" t="s">
        <v>1771</v>
      </c>
      <c r="F2534" s="133" t="s">
        <v>1772</v>
      </c>
      <c r="G2534" s="133" t="s">
        <v>1773</v>
      </c>
    </row>
    <row r="2535" spans="1:7" ht="16.5">
      <c r="A2535" s="134" t="s">
        <v>1877</v>
      </c>
      <c r="B2535" s="135" t="s">
        <v>1878</v>
      </c>
      <c r="C2535" s="134" t="s">
        <v>1761</v>
      </c>
      <c r="D2535" s="134" t="s">
        <v>1796</v>
      </c>
      <c r="E2535" s="136">
        <v>3.2</v>
      </c>
      <c r="F2535" s="137">
        <v>27.04</v>
      </c>
      <c r="G2535" s="137">
        <v>86.52</v>
      </c>
    </row>
    <row r="2536" spans="1:7" ht="16.5">
      <c r="A2536" s="134" t="s">
        <v>2501</v>
      </c>
      <c r="B2536" s="135" t="s">
        <v>2502</v>
      </c>
      <c r="C2536" s="134" t="s">
        <v>1761</v>
      </c>
      <c r="D2536" s="134" t="s">
        <v>1796</v>
      </c>
      <c r="E2536" s="136">
        <v>1.91</v>
      </c>
      <c r="F2536" s="137">
        <v>29.07</v>
      </c>
      <c r="G2536" s="137">
        <v>55.52</v>
      </c>
    </row>
    <row r="2537" spans="1:7" ht="16.5">
      <c r="A2537" s="134" t="s">
        <v>1994</v>
      </c>
      <c r="B2537" s="135" t="s">
        <v>1995</v>
      </c>
      <c r="C2537" s="134" t="s">
        <v>1761</v>
      </c>
      <c r="D2537" s="134" t="s">
        <v>1796</v>
      </c>
      <c r="E2537" s="136">
        <v>10.4</v>
      </c>
      <c r="F2537" s="137">
        <v>27.2</v>
      </c>
      <c r="G2537" s="137">
        <v>282.88</v>
      </c>
    </row>
    <row r="2538" spans="1:7" ht="16.5">
      <c r="A2538" s="134" t="s">
        <v>1865</v>
      </c>
      <c r="B2538" s="135" t="s">
        <v>1866</v>
      </c>
      <c r="C2538" s="134" t="s">
        <v>1761</v>
      </c>
      <c r="D2538" s="134" t="s">
        <v>1796</v>
      </c>
      <c r="E2538" s="136">
        <v>3.2</v>
      </c>
      <c r="F2538" s="137">
        <v>33.89</v>
      </c>
      <c r="G2538" s="137">
        <v>108.44</v>
      </c>
    </row>
    <row r="2539" spans="1:7">
      <c r="A2539" s="134" t="s">
        <v>1799</v>
      </c>
      <c r="B2539" s="135" t="s">
        <v>1867</v>
      </c>
      <c r="C2539" s="134" t="s">
        <v>1761</v>
      </c>
      <c r="D2539" s="134" t="s">
        <v>1796</v>
      </c>
      <c r="E2539" s="136">
        <v>9.11</v>
      </c>
      <c r="F2539" s="137">
        <v>32.549999999999997</v>
      </c>
      <c r="G2539" s="137">
        <v>296.52999999999997</v>
      </c>
    </row>
    <row r="2540" spans="1:7">
      <c r="A2540" s="134" t="s">
        <v>2155</v>
      </c>
      <c r="B2540" s="135" t="s">
        <v>2156</v>
      </c>
      <c r="C2540" s="134" t="s">
        <v>1761</v>
      </c>
      <c r="D2540" s="134" t="s">
        <v>1796</v>
      </c>
      <c r="E2540" s="136">
        <v>1.91</v>
      </c>
      <c r="F2540" s="137">
        <v>34.17</v>
      </c>
      <c r="G2540" s="137">
        <v>65.260000000000005</v>
      </c>
    </row>
    <row r="2541" spans="1:7">
      <c r="A2541" s="134" t="s">
        <v>1974</v>
      </c>
      <c r="B2541" s="135" t="s">
        <v>1975</v>
      </c>
      <c r="C2541" s="134" t="s">
        <v>1761</v>
      </c>
      <c r="D2541" s="134" t="s">
        <v>1796</v>
      </c>
      <c r="E2541" s="136">
        <v>10.4</v>
      </c>
      <c r="F2541" s="137">
        <v>36.31</v>
      </c>
      <c r="G2541" s="137">
        <v>377.62</v>
      </c>
    </row>
    <row r="2542" spans="1:7">
      <c r="A2542" s="134" t="s">
        <v>1801</v>
      </c>
      <c r="B2542" s="135" t="s">
        <v>1848</v>
      </c>
      <c r="C2542" s="134" t="s">
        <v>1761</v>
      </c>
      <c r="D2542" s="134" t="s">
        <v>1796</v>
      </c>
      <c r="E2542" s="136">
        <v>35.020000000000003</v>
      </c>
      <c r="F2542" s="137">
        <v>25.19</v>
      </c>
      <c r="G2542" s="137">
        <v>882.15</v>
      </c>
    </row>
    <row r="2543" spans="1:7">
      <c r="A2543" s="138"/>
      <c r="B2543" s="138"/>
      <c r="C2543" s="138"/>
      <c r="D2543" s="138"/>
      <c r="E2543" s="176" t="s">
        <v>1803</v>
      </c>
      <c r="F2543" s="176"/>
      <c r="G2543" s="139">
        <v>2154.92</v>
      </c>
    </row>
    <row r="2544" spans="1:7" ht="16.5">
      <c r="A2544" s="175" t="s">
        <v>14</v>
      </c>
      <c r="B2544" s="175"/>
      <c r="C2544" s="133" t="s">
        <v>1769</v>
      </c>
      <c r="D2544" s="133" t="s">
        <v>1770</v>
      </c>
      <c r="E2544" s="133" t="s">
        <v>1771</v>
      </c>
      <c r="F2544" s="133" t="s">
        <v>1772</v>
      </c>
      <c r="G2544" s="133" t="s">
        <v>1773</v>
      </c>
    </row>
    <row r="2545" spans="1:7" ht="24.75">
      <c r="A2545" s="134" t="s">
        <v>2569</v>
      </c>
      <c r="B2545" s="135" t="s">
        <v>2570</v>
      </c>
      <c r="C2545" s="134" t="s">
        <v>1761</v>
      </c>
      <c r="D2545" s="134" t="s">
        <v>1779</v>
      </c>
      <c r="E2545" s="136">
        <v>1</v>
      </c>
      <c r="F2545" s="137">
        <v>3962.62</v>
      </c>
      <c r="G2545" s="137">
        <v>3962.62</v>
      </c>
    </row>
    <row r="2546" spans="1:7">
      <c r="A2546" s="138"/>
      <c r="B2546" s="138"/>
      <c r="C2546" s="138"/>
      <c r="D2546" s="138"/>
      <c r="E2546" s="176" t="s">
        <v>1806</v>
      </c>
      <c r="F2546" s="176"/>
      <c r="G2546" s="139">
        <v>3962.62</v>
      </c>
    </row>
    <row r="2547" spans="1:7">
      <c r="A2547" s="138"/>
      <c r="B2547" s="138"/>
      <c r="C2547" s="138"/>
      <c r="D2547" s="138"/>
      <c r="E2547" s="177" t="s">
        <v>1807</v>
      </c>
      <c r="F2547" s="177"/>
      <c r="G2547" s="140">
        <v>8399.01</v>
      </c>
    </row>
    <row r="2548" spans="1:7">
      <c r="A2548" s="138"/>
      <c r="B2548" s="138"/>
      <c r="C2548" s="138"/>
      <c r="D2548" s="138"/>
      <c r="E2548" s="178"/>
      <c r="F2548" s="178"/>
      <c r="G2548" s="178"/>
    </row>
    <row r="2549" spans="1:7">
      <c r="A2549" s="179" t="s">
        <v>2571</v>
      </c>
      <c r="B2549" s="179"/>
      <c r="C2549" s="179"/>
      <c r="D2549" s="179"/>
      <c r="E2549" s="179"/>
      <c r="F2549" s="179"/>
      <c r="G2549" s="179"/>
    </row>
    <row r="2550" spans="1:7" ht="16.5">
      <c r="A2550" s="175" t="s">
        <v>1768</v>
      </c>
      <c r="B2550" s="175"/>
      <c r="C2550" s="133" t="s">
        <v>1769</v>
      </c>
      <c r="D2550" s="133" t="s">
        <v>1770</v>
      </c>
      <c r="E2550" s="133" t="s">
        <v>1771</v>
      </c>
      <c r="F2550" s="133" t="s">
        <v>1772</v>
      </c>
      <c r="G2550" s="133" t="s">
        <v>1773</v>
      </c>
    </row>
    <row r="2551" spans="1:7" ht="16.5">
      <c r="A2551" s="134" t="s">
        <v>1774</v>
      </c>
      <c r="B2551" s="135" t="s">
        <v>2553</v>
      </c>
      <c r="C2551" s="134" t="s">
        <v>1761</v>
      </c>
      <c r="D2551" s="134" t="s">
        <v>1776</v>
      </c>
      <c r="E2551" s="136">
        <v>7.6999999999999999E-2</v>
      </c>
      <c r="F2551" s="137">
        <v>83.34</v>
      </c>
      <c r="G2551" s="137">
        <v>6.41</v>
      </c>
    </row>
    <row r="2552" spans="1:7">
      <c r="A2552" s="134" t="s">
        <v>2119</v>
      </c>
      <c r="B2552" s="135" t="s">
        <v>2120</v>
      </c>
      <c r="C2552" s="134" t="s">
        <v>1761</v>
      </c>
      <c r="D2552" s="134" t="s">
        <v>1784</v>
      </c>
      <c r="E2552" s="136">
        <v>23.5</v>
      </c>
      <c r="F2552" s="137">
        <v>0.66</v>
      </c>
      <c r="G2552" s="137">
        <v>15.51</v>
      </c>
    </row>
    <row r="2553" spans="1:7" ht="41.25">
      <c r="A2553" s="134" t="s">
        <v>2572</v>
      </c>
      <c r="B2553" s="135" t="s">
        <v>2573</v>
      </c>
      <c r="C2553" s="134" t="s">
        <v>1761</v>
      </c>
      <c r="D2553" s="134" t="s">
        <v>1779</v>
      </c>
      <c r="E2553" s="136">
        <v>1</v>
      </c>
      <c r="F2553" s="137">
        <v>4068.28</v>
      </c>
      <c r="G2553" s="137">
        <v>4068.28</v>
      </c>
    </row>
    <row r="2554" spans="1:7" ht="16.5">
      <c r="A2554" s="134" t="s">
        <v>2534</v>
      </c>
      <c r="B2554" s="135" t="s">
        <v>2535</v>
      </c>
      <c r="C2554" s="134" t="s">
        <v>1761</v>
      </c>
      <c r="D2554" s="134" t="s">
        <v>1776</v>
      </c>
      <c r="E2554" s="136">
        <v>8.6999999999999994E-2</v>
      </c>
      <c r="F2554" s="137">
        <v>140</v>
      </c>
      <c r="G2554" s="137">
        <v>12.18</v>
      </c>
    </row>
    <row r="2555" spans="1:7">
      <c r="A2555" s="138"/>
      <c r="B2555" s="138"/>
      <c r="C2555" s="138"/>
      <c r="D2555" s="138"/>
      <c r="E2555" s="176" t="s">
        <v>1792</v>
      </c>
      <c r="F2555" s="176"/>
      <c r="G2555" s="139">
        <v>4102.38</v>
      </c>
    </row>
    <row r="2556" spans="1:7" ht="16.5">
      <c r="A2556" s="175" t="s">
        <v>1793</v>
      </c>
      <c r="B2556" s="175"/>
      <c r="C2556" s="133" t="s">
        <v>1769</v>
      </c>
      <c r="D2556" s="133" t="s">
        <v>1770</v>
      </c>
      <c r="E2556" s="133" t="s">
        <v>1771</v>
      </c>
      <c r="F2556" s="133" t="s">
        <v>1772</v>
      </c>
      <c r="G2556" s="133" t="s">
        <v>1773</v>
      </c>
    </row>
    <row r="2557" spans="1:7" ht="16.5">
      <c r="A2557" s="134" t="s">
        <v>1981</v>
      </c>
      <c r="B2557" s="135" t="s">
        <v>1982</v>
      </c>
      <c r="C2557" s="134" t="s">
        <v>1761</v>
      </c>
      <c r="D2557" s="134" t="s">
        <v>1796</v>
      </c>
      <c r="E2557" s="136">
        <v>3.6</v>
      </c>
      <c r="F2557" s="137">
        <v>27.26</v>
      </c>
      <c r="G2557" s="137">
        <v>98.13</v>
      </c>
    </row>
    <row r="2558" spans="1:7">
      <c r="A2558" s="134" t="s">
        <v>1799</v>
      </c>
      <c r="B2558" s="135" t="s">
        <v>1867</v>
      </c>
      <c r="C2558" s="134" t="s">
        <v>1761</v>
      </c>
      <c r="D2558" s="134" t="s">
        <v>1796</v>
      </c>
      <c r="E2558" s="136">
        <v>3.6</v>
      </c>
      <c r="F2558" s="137">
        <v>32.549999999999997</v>
      </c>
      <c r="G2558" s="137">
        <v>117.18</v>
      </c>
    </row>
    <row r="2559" spans="1:7">
      <c r="A2559" s="138"/>
      <c r="B2559" s="138"/>
      <c r="C2559" s="138"/>
      <c r="D2559" s="138"/>
      <c r="E2559" s="176" t="s">
        <v>1803</v>
      </c>
      <c r="F2559" s="176"/>
      <c r="G2559" s="139">
        <v>215.31</v>
      </c>
    </row>
    <row r="2560" spans="1:7">
      <c r="A2560" s="138"/>
      <c r="B2560" s="138"/>
      <c r="C2560" s="138"/>
      <c r="D2560" s="138"/>
      <c r="E2560" s="177" t="s">
        <v>1807</v>
      </c>
      <c r="F2560" s="177"/>
      <c r="G2560" s="140">
        <v>4317.6899999999996</v>
      </c>
    </row>
  </sheetData>
  <mergeCells count="1553">
    <mergeCell ref="A1:G3"/>
    <mergeCell ref="C7:G7"/>
    <mergeCell ref="C8:D8"/>
    <mergeCell ref="F8:G8"/>
    <mergeCell ref="C9:D9"/>
    <mergeCell ref="F9:G9"/>
    <mergeCell ref="A36:B36"/>
    <mergeCell ref="E42:F42"/>
    <mergeCell ref="E43:F43"/>
    <mergeCell ref="E44:G44"/>
    <mergeCell ref="A45:G45"/>
    <mergeCell ref="A46:B46"/>
    <mergeCell ref="E29:F29"/>
    <mergeCell ref="A30:B30"/>
    <mergeCell ref="E32:F32"/>
    <mergeCell ref="E33:F33"/>
    <mergeCell ref="E34:G34"/>
    <mergeCell ref="A35:G35"/>
    <mergeCell ref="C10:D10"/>
    <mergeCell ref="B12:G12"/>
    <mergeCell ref="A13:G13"/>
    <mergeCell ref="A14:B14"/>
    <mergeCell ref="E23:F23"/>
    <mergeCell ref="A24:B24"/>
    <mergeCell ref="A65:G65"/>
    <mergeCell ref="A66:B66"/>
    <mergeCell ref="E68:F68"/>
    <mergeCell ref="A69:B69"/>
    <mergeCell ref="E72:F72"/>
    <mergeCell ref="E73:F73"/>
    <mergeCell ref="A56:B56"/>
    <mergeCell ref="E58:F58"/>
    <mergeCell ref="A59:B59"/>
    <mergeCell ref="E62:F62"/>
    <mergeCell ref="E63:F63"/>
    <mergeCell ref="E64:G64"/>
    <mergeCell ref="E48:F48"/>
    <mergeCell ref="A49:B49"/>
    <mergeCell ref="E52:F52"/>
    <mergeCell ref="E53:F53"/>
    <mergeCell ref="E54:G54"/>
    <mergeCell ref="A55:G55"/>
    <mergeCell ref="A94:G94"/>
    <mergeCell ref="A95:B95"/>
    <mergeCell ref="E98:F98"/>
    <mergeCell ref="A99:B99"/>
    <mergeCell ref="E101:F101"/>
    <mergeCell ref="A102:B102"/>
    <mergeCell ref="A83:B83"/>
    <mergeCell ref="E86:F86"/>
    <mergeCell ref="A87:B87"/>
    <mergeCell ref="E91:F91"/>
    <mergeCell ref="E92:F92"/>
    <mergeCell ref="E93:G93"/>
    <mergeCell ref="E74:G74"/>
    <mergeCell ref="A75:G75"/>
    <mergeCell ref="A76:B76"/>
    <mergeCell ref="E79:F79"/>
    <mergeCell ref="A80:B80"/>
    <mergeCell ref="E82:F82"/>
    <mergeCell ref="A125:B125"/>
    <mergeCell ref="E129:F129"/>
    <mergeCell ref="E130:F130"/>
    <mergeCell ref="E131:G131"/>
    <mergeCell ref="A132:G132"/>
    <mergeCell ref="A133:B133"/>
    <mergeCell ref="A114:B114"/>
    <mergeCell ref="E117:F117"/>
    <mergeCell ref="A118:B118"/>
    <mergeCell ref="E120:F120"/>
    <mergeCell ref="A121:B121"/>
    <mergeCell ref="E124:F124"/>
    <mergeCell ref="E105:F105"/>
    <mergeCell ref="A106:B106"/>
    <mergeCell ref="E110:F110"/>
    <mergeCell ref="E111:F111"/>
    <mergeCell ref="E112:G112"/>
    <mergeCell ref="A113:G113"/>
    <mergeCell ref="A155:B155"/>
    <mergeCell ref="E159:F159"/>
    <mergeCell ref="E160:F160"/>
    <mergeCell ref="E161:G161"/>
    <mergeCell ref="A162:G162"/>
    <mergeCell ref="A163:B163"/>
    <mergeCell ref="E146:G146"/>
    <mergeCell ref="A147:G147"/>
    <mergeCell ref="A148:B148"/>
    <mergeCell ref="E151:F151"/>
    <mergeCell ref="A152:B152"/>
    <mergeCell ref="E154:F154"/>
    <mergeCell ref="E136:F136"/>
    <mergeCell ref="A137:B137"/>
    <mergeCell ref="E139:F139"/>
    <mergeCell ref="A140:B140"/>
    <mergeCell ref="E144:F144"/>
    <mergeCell ref="E145:F145"/>
    <mergeCell ref="A185:B185"/>
    <mergeCell ref="E189:F189"/>
    <mergeCell ref="E190:F190"/>
    <mergeCell ref="E191:G191"/>
    <mergeCell ref="A192:G192"/>
    <mergeCell ref="A193:B193"/>
    <mergeCell ref="E176:G176"/>
    <mergeCell ref="A177:G177"/>
    <mergeCell ref="A178:B178"/>
    <mergeCell ref="E181:F181"/>
    <mergeCell ref="A182:B182"/>
    <mergeCell ref="E184:F184"/>
    <mergeCell ref="E166:F166"/>
    <mergeCell ref="A167:B167"/>
    <mergeCell ref="E169:F169"/>
    <mergeCell ref="A170:B170"/>
    <mergeCell ref="E174:F174"/>
    <mergeCell ref="E175:F175"/>
    <mergeCell ref="A215:B215"/>
    <mergeCell ref="E219:F219"/>
    <mergeCell ref="E220:F220"/>
    <mergeCell ref="E221:G221"/>
    <mergeCell ref="A222:G222"/>
    <mergeCell ref="A223:B223"/>
    <mergeCell ref="E206:G206"/>
    <mergeCell ref="A207:G207"/>
    <mergeCell ref="A208:B208"/>
    <mergeCell ref="E211:F211"/>
    <mergeCell ref="A212:B212"/>
    <mergeCell ref="E214:F214"/>
    <mergeCell ref="E196:F196"/>
    <mergeCell ref="A197:B197"/>
    <mergeCell ref="E199:F199"/>
    <mergeCell ref="A200:B200"/>
    <mergeCell ref="E204:F204"/>
    <mergeCell ref="E205:F205"/>
    <mergeCell ref="A245:B245"/>
    <mergeCell ref="E249:F249"/>
    <mergeCell ref="E250:F250"/>
    <mergeCell ref="E251:G251"/>
    <mergeCell ref="A252:G252"/>
    <mergeCell ref="A253:B253"/>
    <mergeCell ref="E236:G236"/>
    <mergeCell ref="A237:G237"/>
    <mergeCell ref="A238:B238"/>
    <mergeCell ref="E241:F241"/>
    <mergeCell ref="A242:B242"/>
    <mergeCell ref="E244:F244"/>
    <mergeCell ref="E226:F226"/>
    <mergeCell ref="A227:B227"/>
    <mergeCell ref="E229:F229"/>
    <mergeCell ref="A230:B230"/>
    <mergeCell ref="E234:F234"/>
    <mergeCell ref="E235:F235"/>
    <mergeCell ref="A278:G278"/>
    <mergeCell ref="A279:B279"/>
    <mergeCell ref="E284:F284"/>
    <mergeCell ref="A285:B285"/>
    <mergeCell ref="E288:F288"/>
    <mergeCell ref="E289:F289"/>
    <mergeCell ref="A265:B265"/>
    <mergeCell ref="E271:F271"/>
    <mergeCell ref="A272:B272"/>
    <mergeCell ref="E275:F275"/>
    <mergeCell ref="E276:F276"/>
    <mergeCell ref="E277:G277"/>
    <mergeCell ref="E257:F257"/>
    <mergeCell ref="A258:B258"/>
    <mergeCell ref="E261:F261"/>
    <mergeCell ref="E262:F262"/>
    <mergeCell ref="E263:G263"/>
    <mergeCell ref="A264:G264"/>
    <mergeCell ref="A310:B310"/>
    <mergeCell ref="E315:F315"/>
    <mergeCell ref="E316:F316"/>
    <mergeCell ref="E317:G317"/>
    <mergeCell ref="A318:G318"/>
    <mergeCell ref="A319:B319"/>
    <mergeCell ref="A300:G300"/>
    <mergeCell ref="A301:B301"/>
    <mergeCell ref="E306:F306"/>
    <mergeCell ref="E307:F307"/>
    <mergeCell ref="E308:G308"/>
    <mergeCell ref="A309:G309"/>
    <mergeCell ref="E290:G290"/>
    <mergeCell ref="A291:G291"/>
    <mergeCell ref="A292:B292"/>
    <mergeCell ref="E297:F297"/>
    <mergeCell ref="E298:F298"/>
    <mergeCell ref="E299:G299"/>
    <mergeCell ref="A340:G340"/>
    <mergeCell ref="A341:B341"/>
    <mergeCell ref="E346:F346"/>
    <mergeCell ref="A347:B347"/>
    <mergeCell ref="E350:F350"/>
    <mergeCell ref="E351:F351"/>
    <mergeCell ref="A331:B331"/>
    <mergeCell ref="E333:F333"/>
    <mergeCell ref="A334:B334"/>
    <mergeCell ref="E337:F337"/>
    <mergeCell ref="E338:F338"/>
    <mergeCell ref="E339:G339"/>
    <mergeCell ref="E323:F323"/>
    <mergeCell ref="A324:B324"/>
    <mergeCell ref="E327:F327"/>
    <mergeCell ref="E328:F328"/>
    <mergeCell ref="E329:G329"/>
    <mergeCell ref="A330:G330"/>
    <mergeCell ref="E376:F376"/>
    <mergeCell ref="E377:F377"/>
    <mergeCell ref="E378:G378"/>
    <mergeCell ref="A379:G379"/>
    <mergeCell ref="A380:B380"/>
    <mergeCell ref="E385:F385"/>
    <mergeCell ref="E364:F364"/>
    <mergeCell ref="E365:G365"/>
    <mergeCell ref="A366:G366"/>
    <mergeCell ref="A367:B367"/>
    <mergeCell ref="E372:F372"/>
    <mergeCell ref="A373:B373"/>
    <mergeCell ref="E352:G352"/>
    <mergeCell ref="A353:G353"/>
    <mergeCell ref="A354:B354"/>
    <mergeCell ref="E359:F359"/>
    <mergeCell ref="A360:B360"/>
    <mergeCell ref="E363:F363"/>
    <mergeCell ref="A406:B406"/>
    <mergeCell ref="E411:F411"/>
    <mergeCell ref="A412:B412"/>
    <mergeCell ref="E415:F415"/>
    <mergeCell ref="E416:F416"/>
    <mergeCell ref="E417:G417"/>
    <mergeCell ref="E398:F398"/>
    <mergeCell ref="A399:B399"/>
    <mergeCell ref="E402:F402"/>
    <mergeCell ref="E403:F403"/>
    <mergeCell ref="E404:G404"/>
    <mergeCell ref="A405:G405"/>
    <mergeCell ref="A386:B386"/>
    <mergeCell ref="E389:F389"/>
    <mergeCell ref="E390:F390"/>
    <mergeCell ref="E391:G391"/>
    <mergeCell ref="A392:G392"/>
    <mergeCell ref="A393:B393"/>
    <mergeCell ref="E442:F442"/>
    <mergeCell ref="E443:G443"/>
    <mergeCell ref="A444:G444"/>
    <mergeCell ref="A445:B445"/>
    <mergeCell ref="E450:F450"/>
    <mergeCell ref="A451:B451"/>
    <mergeCell ref="E430:G430"/>
    <mergeCell ref="A431:G431"/>
    <mergeCell ref="A432:B432"/>
    <mergeCell ref="E437:F437"/>
    <mergeCell ref="A438:B438"/>
    <mergeCell ref="E441:F441"/>
    <mergeCell ref="A418:G418"/>
    <mergeCell ref="A419:B419"/>
    <mergeCell ref="E424:F424"/>
    <mergeCell ref="A425:B425"/>
    <mergeCell ref="E428:F428"/>
    <mergeCell ref="E429:F429"/>
    <mergeCell ref="E476:F476"/>
    <mergeCell ref="A477:B477"/>
    <mergeCell ref="E480:F480"/>
    <mergeCell ref="E481:F481"/>
    <mergeCell ref="E482:G482"/>
    <mergeCell ref="A483:G483"/>
    <mergeCell ref="A464:B464"/>
    <mergeCell ref="E467:F467"/>
    <mergeCell ref="E468:F468"/>
    <mergeCell ref="E469:G469"/>
    <mergeCell ref="A470:G470"/>
    <mergeCell ref="A471:B471"/>
    <mergeCell ref="E454:F454"/>
    <mergeCell ref="E455:F455"/>
    <mergeCell ref="E456:G456"/>
    <mergeCell ref="A457:G457"/>
    <mergeCell ref="A458:B458"/>
    <mergeCell ref="E463:F463"/>
    <mergeCell ref="E506:G506"/>
    <mergeCell ref="A507:G507"/>
    <mergeCell ref="A508:B508"/>
    <mergeCell ref="E512:F512"/>
    <mergeCell ref="A513:B513"/>
    <mergeCell ref="E516:F516"/>
    <mergeCell ref="A495:G495"/>
    <mergeCell ref="A496:B496"/>
    <mergeCell ref="E500:F500"/>
    <mergeCell ref="A501:B501"/>
    <mergeCell ref="E504:F504"/>
    <mergeCell ref="E505:F505"/>
    <mergeCell ref="A484:B484"/>
    <mergeCell ref="E488:F488"/>
    <mergeCell ref="A489:B489"/>
    <mergeCell ref="E492:F492"/>
    <mergeCell ref="E493:F493"/>
    <mergeCell ref="E494:G494"/>
    <mergeCell ref="A537:B537"/>
    <mergeCell ref="E540:F540"/>
    <mergeCell ref="E541:F541"/>
    <mergeCell ref="E542:G542"/>
    <mergeCell ref="A543:G543"/>
    <mergeCell ref="A544:B544"/>
    <mergeCell ref="E528:F528"/>
    <mergeCell ref="E529:F529"/>
    <mergeCell ref="E530:G530"/>
    <mergeCell ref="A531:G531"/>
    <mergeCell ref="A532:B532"/>
    <mergeCell ref="E536:F536"/>
    <mergeCell ref="E517:F517"/>
    <mergeCell ref="E518:G518"/>
    <mergeCell ref="A519:G519"/>
    <mergeCell ref="A520:B520"/>
    <mergeCell ref="E524:F524"/>
    <mergeCell ref="A525:B525"/>
    <mergeCell ref="A567:G567"/>
    <mergeCell ref="A568:B568"/>
    <mergeCell ref="E572:F572"/>
    <mergeCell ref="A573:B573"/>
    <mergeCell ref="E576:F576"/>
    <mergeCell ref="E577:F577"/>
    <mergeCell ref="A556:B556"/>
    <mergeCell ref="E560:F560"/>
    <mergeCell ref="A561:B561"/>
    <mergeCell ref="E564:F564"/>
    <mergeCell ref="E565:F565"/>
    <mergeCell ref="E566:G566"/>
    <mergeCell ref="E548:F548"/>
    <mergeCell ref="A549:B549"/>
    <mergeCell ref="E552:F552"/>
    <mergeCell ref="E553:F553"/>
    <mergeCell ref="E554:G554"/>
    <mergeCell ref="A555:G555"/>
    <mergeCell ref="E600:F600"/>
    <mergeCell ref="E601:F601"/>
    <mergeCell ref="E602:G602"/>
    <mergeCell ref="A603:G603"/>
    <mergeCell ref="A604:B604"/>
    <mergeCell ref="E608:F608"/>
    <mergeCell ref="E589:F589"/>
    <mergeCell ref="E590:G590"/>
    <mergeCell ref="A591:G591"/>
    <mergeCell ref="A592:B592"/>
    <mergeCell ref="E596:F596"/>
    <mergeCell ref="A597:B597"/>
    <mergeCell ref="E578:G578"/>
    <mergeCell ref="A579:G579"/>
    <mergeCell ref="A580:B580"/>
    <mergeCell ref="E584:F584"/>
    <mergeCell ref="A585:B585"/>
    <mergeCell ref="E588:F588"/>
    <mergeCell ref="A628:B628"/>
    <mergeCell ref="E632:F632"/>
    <mergeCell ref="A633:B633"/>
    <mergeCell ref="E636:F636"/>
    <mergeCell ref="E637:F637"/>
    <mergeCell ref="E638:G638"/>
    <mergeCell ref="E620:F620"/>
    <mergeCell ref="A621:B621"/>
    <mergeCell ref="E624:F624"/>
    <mergeCell ref="E625:F625"/>
    <mergeCell ref="E626:G626"/>
    <mergeCell ref="A627:G627"/>
    <mergeCell ref="A609:B609"/>
    <mergeCell ref="E612:F612"/>
    <mergeCell ref="E613:F613"/>
    <mergeCell ref="E614:G614"/>
    <mergeCell ref="A615:G615"/>
    <mergeCell ref="A616:B616"/>
    <mergeCell ref="E661:F661"/>
    <mergeCell ref="E662:G662"/>
    <mergeCell ref="A663:G663"/>
    <mergeCell ref="A664:B664"/>
    <mergeCell ref="E667:F667"/>
    <mergeCell ref="A668:B668"/>
    <mergeCell ref="E650:G650"/>
    <mergeCell ref="A651:G651"/>
    <mergeCell ref="A652:B652"/>
    <mergeCell ref="E656:F656"/>
    <mergeCell ref="A657:B657"/>
    <mergeCell ref="E660:F660"/>
    <mergeCell ref="A639:G639"/>
    <mergeCell ref="A640:B640"/>
    <mergeCell ref="E644:F644"/>
    <mergeCell ref="A645:B645"/>
    <mergeCell ref="E648:F648"/>
    <mergeCell ref="E649:F649"/>
    <mergeCell ref="E688:F688"/>
    <mergeCell ref="A689:B689"/>
    <mergeCell ref="E694:F694"/>
    <mergeCell ref="A695:B695"/>
    <mergeCell ref="E699:F699"/>
    <mergeCell ref="A700:B700"/>
    <mergeCell ref="A679:B679"/>
    <mergeCell ref="E682:F682"/>
    <mergeCell ref="E683:F683"/>
    <mergeCell ref="E684:G684"/>
    <mergeCell ref="A685:G685"/>
    <mergeCell ref="A686:B686"/>
    <mergeCell ref="E671:F671"/>
    <mergeCell ref="E672:F672"/>
    <mergeCell ref="E673:G673"/>
    <mergeCell ref="A674:G674"/>
    <mergeCell ref="A675:B675"/>
    <mergeCell ref="E678:F678"/>
    <mergeCell ref="E719:F719"/>
    <mergeCell ref="A720:B720"/>
    <mergeCell ref="E725:F725"/>
    <mergeCell ref="A726:B726"/>
    <mergeCell ref="E730:F730"/>
    <mergeCell ref="A731:B731"/>
    <mergeCell ref="A710:B710"/>
    <mergeCell ref="E713:F713"/>
    <mergeCell ref="E714:F714"/>
    <mergeCell ref="E715:G715"/>
    <mergeCell ref="A716:G716"/>
    <mergeCell ref="A717:B717"/>
    <mergeCell ref="E703:F703"/>
    <mergeCell ref="E704:F704"/>
    <mergeCell ref="E705:G705"/>
    <mergeCell ref="A706:G706"/>
    <mergeCell ref="A707:B707"/>
    <mergeCell ref="E709:F709"/>
    <mergeCell ref="E750:F750"/>
    <mergeCell ref="A751:B751"/>
    <mergeCell ref="E755:F755"/>
    <mergeCell ref="A756:B756"/>
    <mergeCell ref="E760:F760"/>
    <mergeCell ref="A761:B761"/>
    <mergeCell ref="A741:B741"/>
    <mergeCell ref="E744:F744"/>
    <mergeCell ref="E745:F745"/>
    <mergeCell ref="E746:G746"/>
    <mergeCell ref="A747:G747"/>
    <mergeCell ref="A748:B748"/>
    <mergeCell ref="E734:F734"/>
    <mergeCell ref="E735:F735"/>
    <mergeCell ref="E736:G736"/>
    <mergeCell ref="A737:G737"/>
    <mergeCell ref="A738:B738"/>
    <mergeCell ref="E740:F740"/>
    <mergeCell ref="E782:F782"/>
    <mergeCell ref="A783:B783"/>
    <mergeCell ref="E787:F787"/>
    <mergeCell ref="A788:B788"/>
    <mergeCell ref="E792:F792"/>
    <mergeCell ref="A793:B793"/>
    <mergeCell ref="A773:B773"/>
    <mergeCell ref="E776:F776"/>
    <mergeCell ref="E777:F777"/>
    <mergeCell ref="E778:G778"/>
    <mergeCell ref="A779:G779"/>
    <mergeCell ref="A780:B780"/>
    <mergeCell ref="E764:F764"/>
    <mergeCell ref="E765:F765"/>
    <mergeCell ref="E766:G766"/>
    <mergeCell ref="A767:G767"/>
    <mergeCell ref="A768:B768"/>
    <mergeCell ref="E772:F772"/>
    <mergeCell ref="E814:F814"/>
    <mergeCell ref="A815:B815"/>
    <mergeCell ref="E818:F818"/>
    <mergeCell ref="E819:F819"/>
    <mergeCell ref="E820:G820"/>
    <mergeCell ref="A821:G821"/>
    <mergeCell ref="A804:B804"/>
    <mergeCell ref="E807:F807"/>
    <mergeCell ref="E808:F808"/>
    <mergeCell ref="E809:G809"/>
    <mergeCell ref="A810:G810"/>
    <mergeCell ref="A811:B811"/>
    <mergeCell ref="E796:F796"/>
    <mergeCell ref="E797:F797"/>
    <mergeCell ref="E798:G798"/>
    <mergeCell ref="A799:G799"/>
    <mergeCell ref="A800:B800"/>
    <mergeCell ref="E803:F803"/>
    <mergeCell ref="E850:F850"/>
    <mergeCell ref="A851:B851"/>
    <mergeCell ref="E854:F854"/>
    <mergeCell ref="E855:F855"/>
    <mergeCell ref="E856:G856"/>
    <mergeCell ref="A857:G857"/>
    <mergeCell ref="E837:F837"/>
    <mergeCell ref="E838:G838"/>
    <mergeCell ref="A839:G839"/>
    <mergeCell ref="A840:B840"/>
    <mergeCell ref="E843:F843"/>
    <mergeCell ref="A844:B844"/>
    <mergeCell ref="A822:B822"/>
    <mergeCell ref="E825:F825"/>
    <mergeCell ref="A826:B826"/>
    <mergeCell ref="E832:F832"/>
    <mergeCell ref="A833:B833"/>
    <mergeCell ref="E836:F836"/>
    <mergeCell ref="E886:F886"/>
    <mergeCell ref="A887:B887"/>
    <mergeCell ref="E890:F890"/>
    <mergeCell ref="E891:F891"/>
    <mergeCell ref="E892:G892"/>
    <mergeCell ref="A893:G893"/>
    <mergeCell ref="E873:F873"/>
    <mergeCell ref="E874:G874"/>
    <mergeCell ref="A875:G875"/>
    <mergeCell ref="A876:B876"/>
    <mergeCell ref="E879:F879"/>
    <mergeCell ref="A880:B880"/>
    <mergeCell ref="A858:B858"/>
    <mergeCell ref="E861:F861"/>
    <mergeCell ref="A862:B862"/>
    <mergeCell ref="E868:F868"/>
    <mergeCell ref="A869:B869"/>
    <mergeCell ref="E872:F872"/>
    <mergeCell ref="E922:F922"/>
    <mergeCell ref="A923:B923"/>
    <mergeCell ref="E926:F926"/>
    <mergeCell ref="E927:F927"/>
    <mergeCell ref="E928:G928"/>
    <mergeCell ref="A929:G929"/>
    <mergeCell ref="E909:F909"/>
    <mergeCell ref="E910:G910"/>
    <mergeCell ref="A911:G911"/>
    <mergeCell ref="A912:B912"/>
    <mergeCell ref="E915:F915"/>
    <mergeCell ref="A916:B916"/>
    <mergeCell ref="A894:B894"/>
    <mergeCell ref="E897:F897"/>
    <mergeCell ref="A898:B898"/>
    <mergeCell ref="E904:F904"/>
    <mergeCell ref="A905:B905"/>
    <mergeCell ref="E908:F908"/>
    <mergeCell ref="E955:F955"/>
    <mergeCell ref="A956:B956"/>
    <mergeCell ref="E959:F959"/>
    <mergeCell ref="E960:F960"/>
    <mergeCell ref="E961:G961"/>
    <mergeCell ref="A962:G962"/>
    <mergeCell ref="E942:F942"/>
    <mergeCell ref="E943:G943"/>
    <mergeCell ref="A944:G944"/>
    <mergeCell ref="A945:B945"/>
    <mergeCell ref="E948:F948"/>
    <mergeCell ref="A949:B949"/>
    <mergeCell ref="A930:B930"/>
    <mergeCell ref="E933:F933"/>
    <mergeCell ref="A934:B934"/>
    <mergeCell ref="E937:F937"/>
    <mergeCell ref="A938:B938"/>
    <mergeCell ref="E941:F941"/>
    <mergeCell ref="E991:F991"/>
    <mergeCell ref="A992:B992"/>
    <mergeCell ref="E995:F995"/>
    <mergeCell ref="E996:F996"/>
    <mergeCell ref="E997:G997"/>
    <mergeCell ref="A998:G998"/>
    <mergeCell ref="E978:F978"/>
    <mergeCell ref="E979:G979"/>
    <mergeCell ref="A980:G980"/>
    <mergeCell ref="A981:B981"/>
    <mergeCell ref="E984:F984"/>
    <mergeCell ref="A985:B985"/>
    <mergeCell ref="A963:B963"/>
    <mergeCell ref="E966:F966"/>
    <mergeCell ref="A967:B967"/>
    <mergeCell ref="E973:F973"/>
    <mergeCell ref="A974:B974"/>
    <mergeCell ref="E977:F977"/>
    <mergeCell ref="E1024:F1024"/>
    <mergeCell ref="A1025:B1025"/>
    <mergeCell ref="E1028:F1028"/>
    <mergeCell ref="E1029:F1029"/>
    <mergeCell ref="E1030:G1030"/>
    <mergeCell ref="A1031:G1031"/>
    <mergeCell ref="E1014:F1014"/>
    <mergeCell ref="E1015:G1015"/>
    <mergeCell ref="A1016:G1016"/>
    <mergeCell ref="A1017:B1017"/>
    <mergeCell ref="E1020:F1020"/>
    <mergeCell ref="A1021:B1021"/>
    <mergeCell ref="A999:B999"/>
    <mergeCell ref="E1002:F1002"/>
    <mergeCell ref="A1003:B1003"/>
    <mergeCell ref="E1009:F1009"/>
    <mergeCell ref="A1010:B1010"/>
    <mergeCell ref="E1013:F1013"/>
    <mergeCell ref="E1053:F1053"/>
    <mergeCell ref="E1054:F1054"/>
    <mergeCell ref="E1055:G1055"/>
    <mergeCell ref="A1056:G1056"/>
    <mergeCell ref="A1057:B1057"/>
    <mergeCell ref="E1059:F1059"/>
    <mergeCell ref="E1044:F1044"/>
    <mergeCell ref="E1045:G1045"/>
    <mergeCell ref="A1046:G1046"/>
    <mergeCell ref="A1047:B1047"/>
    <mergeCell ref="E1049:F1049"/>
    <mergeCell ref="A1050:B1050"/>
    <mergeCell ref="A1032:B1032"/>
    <mergeCell ref="E1035:F1035"/>
    <mergeCell ref="A1036:B1036"/>
    <mergeCell ref="E1039:F1039"/>
    <mergeCell ref="A1040:B1040"/>
    <mergeCell ref="E1043:F1043"/>
    <mergeCell ref="A1077:B1077"/>
    <mergeCell ref="E1079:F1079"/>
    <mergeCell ref="A1080:B1080"/>
    <mergeCell ref="E1083:F1083"/>
    <mergeCell ref="E1084:F1084"/>
    <mergeCell ref="E1085:G1085"/>
    <mergeCell ref="E1069:F1069"/>
    <mergeCell ref="A1070:B1070"/>
    <mergeCell ref="E1073:F1073"/>
    <mergeCell ref="E1074:F1074"/>
    <mergeCell ref="E1075:G1075"/>
    <mergeCell ref="A1076:G1076"/>
    <mergeCell ref="A1060:B1060"/>
    <mergeCell ref="E1063:F1063"/>
    <mergeCell ref="E1064:F1064"/>
    <mergeCell ref="E1065:G1065"/>
    <mergeCell ref="A1066:G1066"/>
    <mergeCell ref="A1067:B1067"/>
    <mergeCell ref="E1104:F1104"/>
    <mergeCell ref="E1105:G1105"/>
    <mergeCell ref="A1106:G1106"/>
    <mergeCell ref="A1107:B1107"/>
    <mergeCell ref="E1109:F1109"/>
    <mergeCell ref="A1110:B1110"/>
    <mergeCell ref="E1095:G1095"/>
    <mergeCell ref="A1096:G1096"/>
    <mergeCell ref="A1097:B1097"/>
    <mergeCell ref="E1100:F1100"/>
    <mergeCell ref="A1101:B1101"/>
    <mergeCell ref="E1103:F1103"/>
    <mergeCell ref="A1086:G1086"/>
    <mergeCell ref="A1087:B1087"/>
    <mergeCell ref="E1090:F1090"/>
    <mergeCell ref="A1091:B1091"/>
    <mergeCell ref="E1093:F1093"/>
    <mergeCell ref="E1094:F1094"/>
    <mergeCell ref="E1130:F1130"/>
    <mergeCell ref="E1131:G1131"/>
    <mergeCell ref="A1132:G1132"/>
    <mergeCell ref="A1133:B1133"/>
    <mergeCell ref="E1137:F1137"/>
    <mergeCell ref="A1138:B1138"/>
    <mergeCell ref="A1120:B1120"/>
    <mergeCell ref="E1122:F1122"/>
    <mergeCell ref="A1123:B1123"/>
    <mergeCell ref="E1126:F1126"/>
    <mergeCell ref="A1127:B1127"/>
    <mergeCell ref="E1129:F1129"/>
    <mergeCell ref="E1113:F1113"/>
    <mergeCell ref="A1114:B1114"/>
    <mergeCell ref="E1116:F1116"/>
    <mergeCell ref="E1117:F1117"/>
    <mergeCell ref="E1118:G1118"/>
    <mergeCell ref="A1119:G1119"/>
    <mergeCell ref="E1160:F1160"/>
    <mergeCell ref="A1161:B1161"/>
    <mergeCell ref="E1164:F1164"/>
    <mergeCell ref="E1165:F1165"/>
    <mergeCell ref="E1166:G1166"/>
    <mergeCell ref="A1167:G1167"/>
    <mergeCell ref="A1150:B1150"/>
    <mergeCell ref="E1153:F1153"/>
    <mergeCell ref="E1154:F1154"/>
    <mergeCell ref="E1155:G1155"/>
    <mergeCell ref="A1156:G1156"/>
    <mergeCell ref="A1157:B1157"/>
    <mergeCell ref="E1141:F1141"/>
    <mergeCell ref="E1142:F1142"/>
    <mergeCell ref="E1143:G1143"/>
    <mergeCell ref="A1144:G1144"/>
    <mergeCell ref="A1145:B1145"/>
    <mergeCell ref="E1149:F1149"/>
    <mergeCell ref="E1192:F1192"/>
    <mergeCell ref="E1193:F1193"/>
    <mergeCell ref="E1194:G1194"/>
    <mergeCell ref="A1195:G1195"/>
    <mergeCell ref="A1196:B1196"/>
    <mergeCell ref="E1199:F1199"/>
    <mergeCell ref="A1177:G1177"/>
    <mergeCell ref="A1178:B1178"/>
    <mergeCell ref="E1180:F1180"/>
    <mergeCell ref="A1181:B1181"/>
    <mergeCell ref="E1186:F1186"/>
    <mergeCell ref="A1187:B1187"/>
    <mergeCell ref="A1168:B1168"/>
    <mergeCell ref="E1170:F1170"/>
    <mergeCell ref="A1171:B1171"/>
    <mergeCell ref="E1174:F1174"/>
    <mergeCell ref="E1175:F1175"/>
    <mergeCell ref="E1176:G1176"/>
    <mergeCell ref="E1220:G1220"/>
    <mergeCell ref="A1221:G1221"/>
    <mergeCell ref="A1222:B1222"/>
    <mergeCell ref="E1224:F1224"/>
    <mergeCell ref="A1225:B1225"/>
    <mergeCell ref="E1228:F1228"/>
    <mergeCell ref="A1209:G1209"/>
    <mergeCell ref="A1210:B1210"/>
    <mergeCell ref="E1214:F1214"/>
    <mergeCell ref="A1215:B1215"/>
    <mergeCell ref="E1218:F1218"/>
    <mergeCell ref="E1219:F1219"/>
    <mergeCell ref="A1200:B1200"/>
    <mergeCell ref="E1203:F1203"/>
    <mergeCell ref="A1204:B1204"/>
    <mergeCell ref="E1206:F1206"/>
    <mergeCell ref="E1207:F1207"/>
    <mergeCell ref="E1208:G1208"/>
    <mergeCell ref="A1246:B1246"/>
    <mergeCell ref="E1249:F1249"/>
    <mergeCell ref="A1250:B1250"/>
    <mergeCell ref="E1253:F1253"/>
    <mergeCell ref="E1254:F1254"/>
    <mergeCell ref="E1255:G1255"/>
    <mergeCell ref="E1238:F1238"/>
    <mergeCell ref="A1239:B1239"/>
    <mergeCell ref="E1242:F1242"/>
    <mergeCell ref="E1243:F1243"/>
    <mergeCell ref="E1244:G1244"/>
    <mergeCell ref="A1245:G1245"/>
    <mergeCell ref="A1229:B1229"/>
    <mergeCell ref="E1231:F1231"/>
    <mergeCell ref="E1232:F1232"/>
    <mergeCell ref="E1233:G1233"/>
    <mergeCell ref="A1234:G1234"/>
    <mergeCell ref="A1235:B1235"/>
    <mergeCell ref="E1276:F1276"/>
    <mergeCell ref="E1277:G1277"/>
    <mergeCell ref="A1278:G1278"/>
    <mergeCell ref="A1279:B1279"/>
    <mergeCell ref="E1281:F1281"/>
    <mergeCell ref="A1282:B1282"/>
    <mergeCell ref="E1266:G1266"/>
    <mergeCell ref="A1267:G1267"/>
    <mergeCell ref="A1268:B1268"/>
    <mergeCell ref="E1271:F1271"/>
    <mergeCell ref="A1272:B1272"/>
    <mergeCell ref="E1275:F1275"/>
    <mergeCell ref="A1256:G1256"/>
    <mergeCell ref="A1257:B1257"/>
    <mergeCell ref="E1260:F1260"/>
    <mergeCell ref="A1261:B1261"/>
    <mergeCell ref="E1264:F1264"/>
    <mergeCell ref="E1265:F1265"/>
    <mergeCell ref="A1301:G1301"/>
    <mergeCell ref="A1302:B1302"/>
    <mergeCell ref="E1305:F1305"/>
    <mergeCell ref="A1306:B1306"/>
    <mergeCell ref="E1309:F1309"/>
    <mergeCell ref="E1310:F1310"/>
    <mergeCell ref="A1291:B1291"/>
    <mergeCell ref="E1294:F1294"/>
    <mergeCell ref="A1295:B1295"/>
    <mergeCell ref="E1298:F1298"/>
    <mergeCell ref="E1299:F1299"/>
    <mergeCell ref="E1300:G1300"/>
    <mergeCell ref="E1284:F1284"/>
    <mergeCell ref="A1285:B1285"/>
    <mergeCell ref="E1287:F1287"/>
    <mergeCell ref="E1288:F1288"/>
    <mergeCell ref="E1289:G1289"/>
    <mergeCell ref="A1290:G1290"/>
    <mergeCell ref="E1329:F1329"/>
    <mergeCell ref="E1330:F1330"/>
    <mergeCell ref="E1331:G1331"/>
    <mergeCell ref="A1332:G1332"/>
    <mergeCell ref="A1333:B1333"/>
    <mergeCell ref="E1335:F1335"/>
    <mergeCell ref="E1320:F1320"/>
    <mergeCell ref="E1321:G1321"/>
    <mergeCell ref="A1322:G1322"/>
    <mergeCell ref="A1323:B1323"/>
    <mergeCell ref="E1325:F1325"/>
    <mergeCell ref="A1326:B1326"/>
    <mergeCell ref="E1311:G1311"/>
    <mergeCell ref="A1312:G1312"/>
    <mergeCell ref="A1313:B1313"/>
    <mergeCell ref="E1315:F1315"/>
    <mergeCell ref="A1316:B1316"/>
    <mergeCell ref="E1319:F1319"/>
    <mergeCell ref="A1353:B1353"/>
    <mergeCell ref="E1356:F1356"/>
    <mergeCell ref="A1357:B1357"/>
    <mergeCell ref="E1359:F1359"/>
    <mergeCell ref="E1360:F1360"/>
    <mergeCell ref="E1361:G1361"/>
    <mergeCell ref="E1345:F1345"/>
    <mergeCell ref="A1346:B1346"/>
    <mergeCell ref="E1349:F1349"/>
    <mergeCell ref="E1350:F1350"/>
    <mergeCell ref="E1351:G1351"/>
    <mergeCell ref="A1352:G1352"/>
    <mergeCell ref="A1336:B1336"/>
    <mergeCell ref="E1339:F1339"/>
    <mergeCell ref="E1340:F1340"/>
    <mergeCell ref="E1341:G1341"/>
    <mergeCell ref="A1342:G1342"/>
    <mergeCell ref="A1343:B1343"/>
    <mergeCell ref="E1380:F1380"/>
    <mergeCell ref="E1381:G1381"/>
    <mergeCell ref="A1382:G1382"/>
    <mergeCell ref="A1383:B1383"/>
    <mergeCell ref="E1385:F1385"/>
    <mergeCell ref="A1386:B1386"/>
    <mergeCell ref="E1371:G1371"/>
    <mergeCell ref="A1372:G1372"/>
    <mergeCell ref="A1373:B1373"/>
    <mergeCell ref="E1375:F1375"/>
    <mergeCell ref="A1376:B1376"/>
    <mergeCell ref="E1379:F1379"/>
    <mergeCell ref="A1362:G1362"/>
    <mergeCell ref="A1363:B1363"/>
    <mergeCell ref="E1366:F1366"/>
    <mergeCell ref="A1367:B1367"/>
    <mergeCell ref="E1369:F1369"/>
    <mergeCell ref="E1370:F1370"/>
    <mergeCell ref="E1405:F1405"/>
    <mergeCell ref="A1406:B1406"/>
    <mergeCell ref="E1409:F1409"/>
    <mergeCell ref="E1410:F1410"/>
    <mergeCell ref="E1411:G1411"/>
    <mergeCell ref="A1412:G1412"/>
    <mergeCell ref="A1396:B1396"/>
    <mergeCell ref="E1399:F1399"/>
    <mergeCell ref="E1400:F1400"/>
    <mergeCell ref="E1401:G1401"/>
    <mergeCell ref="A1402:G1402"/>
    <mergeCell ref="A1403:B1403"/>
    <mergeCell ref="E1389:F1389"/>
    <mergeCell ref="E1390:F1390"/>
    <mergeCell ref="E1391:G1391"/>
    <mergeCell ref="A1392:G1392"/>
    <mergeCell ref="A1393:B1393"/>
    <mergeCell ref="E1395:F1395"/>
    <mergeCell ref="E1431:G1431"/>
    <mergeCell ref="A1432:G1432"/>
    <mergeCell ref="A1433:B1433"/>
    <mergeCell ref="E1438:F1438"/>
    <mergeCell ref="A1439:B1439"/>
    <mergeCell ref="E1442:F1442"/>
    <mergeCell ref="A1422:G1422"/>
    <mergeCell ref="A1423:B1423"/>
    <mergeCell ref="E1425:F1425"/>
    <mergeCell ref="A1426:B1426"/>
    <mergeCell ref="E1429:F1429"/>
    <mergeCell ref="E1430:F1430"/>
    <mergeCell ref="A1413:B1413"/>
    <mergeCell ref="E1415:F1415"/>
    <mergeCell ref="A1416:B1416"/>
    <mergeCell ref="E1419:F1419"/>
    <mergeCell ref="E1420:F1420"/>
    <mergeCell ref="E1421:G1421"/>
    <mergeCell ref="A1465:B1465"/>
    <mergeCell ref="E1468:F1468"/>
    <mergeCell ref="E1469:F1469"/>
    <mergeCell ref="E1470:G1470"/>
    <mergeCell ref="A1471:G1471"/>
    <mergeCell ref="A1472:B1472"/>
    <mergeCell ref="E1455:F1455"/>
    <mergeCell ref="E1456:F1456"/>
    <mergeCell ref="E1457:G1457"/>
    <mergeCell ref="A1458:G1458"/>
    <mergeCell ref="A1459:B1459"/>
    <mergeCell ref="E1464:F1464"/>
    <mergeCell ref="E1443:F1443"/>
    <mergeCell ref="E1444:G1444"/>
    <mergeCell ref="A1445:G1445"/>
    <mergeCell ref="A1446:B1446"/>
    <mergeCell ref="E1451:F1451"/>
    <mergeCell ref="A1452:B1452"/>
    <mergeCell ref="A1495:G1495"/>
    <mergeCell ref="A1496:B1496"/>
    <mergeCell ref="E1498:F1498"/>
    <mergeCell ref="A1499:B1499"/>
    <mergeCell ref="E1502:F1502"/>
    <mergeCell ref="E1503:F1503"/>
    <mergeCell ref="A1485:B1485"/>
    <mergeCell ref="E1487:F1487"/>
    <mergeCell ref="A1488:B1488"/>
    <mergeCell ref="E1492:F1492"/>
    <mergeCell ref="E1493:F1493"/>
    <mergeCell ref="E1494:G1494"/>
    <mergeCell ref="E1477:F1477"/>
    <mergeCell ref="A1478:B1478"/>
    <mergeCell ref="E1481:F1481"/>
    <mergeCell ref="E1482:F1482"/>
    <mergeCell ref="E1483:G1483"/>
    <mergeCell ref="A1484:G1484"/>
    <mergeCell ref="E1523:F1523"/>
    <mergeCell ref="E1524:F1524"/>
    <mergeCell ref="E1525:G1525"/>
    <mergeCell ref="A1526:G1526"/>
    <mergeCell ref="A1527:B1527"/>
    <mergeCell ref="E1530:F1530"/>
    <mergeCell ref="E1513:F1513"/>
    <mergeCell ref="E1514:G1514"/>
    <mergeCell ref="A1515:G1515"/>
    <mergeCell ref="A1516:B1516"/>
    <mergeCell ref="E1518:F1518"/>
    <mergeCell ref="A1519:B1519"/>
    <mergeCell ref="E1504:G1504"/>
    <mergeCell ref="A1505:G1505"/>
    <mergeCell ref="A1506:B1506"/>
    <mergeCell ref="E1508:F1508"/>
    <mergeCell ref="A1509:B1509"/>
    <mergeCell ref="E1512:F1512"/>
    <mergeCell ref="A1550:B1550"/>
    <mergeCell ref="E1554:F1554"/>
    <mergeCell ref="A1555:B1555"/>
    <mergeCell ref="E1558:F1558"/>
    <mergeCell ref="E1559:F1559"/>
    <mergeCell ref="E1560:G1560"/>
    <mergeCell ref="E1542:F1542"/>
    <mergeCell ref="A1543:B1543"/>
    <mergeCell ref="E1546:F1546"/>
    <mergeCell ref="E1547:F1547"/>
    <mergeCell ref="E1548:G1548"/>
    <mergeCell ref="A1549:G1549"/>
    <mergeCell ref="A1531:B1531"/>
    <mergeCell ref="E1534:F1534"/>
    <mergeCell ref="E1535:F1535"/>
    <mergeCell ref="E1536:G1536"/>
    <mergeCell ref="A1537:G1537"/>
    <mergeCell ref="A1538:B1538"/>
    <mergeCell ref="E1585:F1585"/>
    <mergeCell ref="E1586:G1586"/>
    <mergeCell ref="A1587:G1587"/>
    <mergeCell ref="A1588:B1588"/>
    <mergeCell ref="E1592:F1592"/>
    <mergeCell ref="A1593:B1593"/>
    <mergeCell ref="E1573:G1573"/>
    <mergeCell ref="A1574:G1574"/>
    <mergeCell ref="A1575:B1575"/>
    <mergeCell ref="E1580:F1580"/>
    <mergeCell ref="A1581:B1581"/>
    <mergeCell ref="E1584:F1584"/>
    <mergeCell ref="A1561:G1561"/>
    <mergeCell ref="A1562:B1562"/>
    <mergeCell ref="E1567:F1567"/>
    <mergeCell ref="A1568:B1568"/>
    <mergeCell ref="E1571:F1571"/>
    <mergeCell ref="E1572:F1572"/>
    <mergeCell ref="E1614:F1614"/>
    <mergeCell ref="A1615:B1615"/>
    <mergeCell ref="E1618:F1618"/>
    <mergeCell ref="E1619:F1619"/>
    <mergeCell ref="E1620:G1620"/>
    <mergeCell ref="A1621:G1621"/>
    <mergeCell ref="A1604:B1604"/>
    <mergeCell ref="E1607:F1607"/>
    <mergeCell ref="E1608:F1608"/>
    <mergeCell ref="E1609:G1609"/>
    <mergeCell ref="A1610:G1610"/>
    <mergeCell ref="A1611:B1611"/>
    <mergeCell ref="E1596:F1596"/>
    <mergeCell ref="E1597:F1597"/>
    <mergeCell ref="E1598:G1598"/>
    <mergeCell ref="A1599:G1599"/>
    <mergeCell ref="A1600:B1600"/>
    <mergeCell ref="E1603:F1603"/>
    <mergeCell ref="E1642:G1642"/>
    <mergeCell ref="A1643:G1643"/>
    <mergeCell ref="A1644:B1644"/>
    <mergeCell ref="E1647:F1647"/>
    <mergeCell ref="A1648:B1648"/>
    <mergeCell ref="E1651:F1651"/>
    <mergeCell ref="A1632:G1632"/>
    <mergeCell ref="A1633:B1633"/>
    <mergeCell ref="E1636:F1636"/>
    <mergeCell ref="A1637:B1637"/>
    <mergeCell ref="E1640:F1640"/>
    <mergeCell ref="E1641:F1641"/>
    <mergeCell ref="A1622:B1622"/>
    <mergeCell ref="E1625:F1625"/>
    <mergeCell ref="A1626:B1626"/>
    <mergeCell ref="E1629:F1629"/>
    <mergeCell ref="E1630:F1630"/>
    <mergeCell ref="E1631:G1631"/>
    <mergeCell ref="A1670:B1670"/>
    <mergeCell ref="E1673:F1673"/>
    <mergeCell ref="A1674:B1674"/>
    <mergeCell ref="E1677:F1677"/>
    <mergeCell ref="E1678:F1678"/>
    <mergeCell ref="E1679:G1679"/>
    <mergeCell ref="E1663:F1663"/>
    <mergeCell ref="E1664:F1664"/>
    <mergeCell ref="E1665:G1665"/>
    <mergeCell ref="A1666:G1666"/>
    <mergeCell ref="A1667:B1667"/>
    <mergeCell ref="E1669:F1669"/>
    <mergeCell ref="E1652:F1652"/>
    <mergeCell ref="E1653:G1653"/>
    <mergeCell ref="A1654:G1654"/>
    <mergeCell ref="A1655:B1655"/>
    <mergeCell ref="E1659:F1659"/>
    <mergeCell ref="A1660:B1660"/>
    <mergeCell ref="E1700:F1700"/>
    <mergeCell ref="E1701:G1701"/>
    <mergeCell ref="A1702:G1702"/>
    <mergeCell ref="A1703:B1703"/>
    <mergeCell ref="E1705:F1705"/>
    <mergeCell ref="E1706:F1706"/>
    <mergeCell ref="E1691:G1691"/>
    <mergeCell ref="A1692:G1692"/>
    <mergeCell ref="A1693:B1693"/>
    <mergeCell ref="E1695:F1695"/>
    <mergeCell ref="A1696:B1696"/>
    <mergeCell ref="E1699:F1699"/>
    <mergeCell ref="A1680:G1680"/>
    <mergeCell ref="A1681:B1681"/>
    <mergeCell ref="E1685:F1685"/>
    <mergeCell ref="A1686:B1686"/>
    <mergeCell ref="E1689:F1689"/>
    <mergeCell ref="E1690:F1690"/>
    <mergeCell ref="E1725:F1725"/>
    <mergeCell ref="E1726:F1726"/>
    <mergeCell ref="E1727:G1727"/>
    <mergeCell ref="A1728:G1728"/>
    <mergeCell ref="A1729:B1729"/>
    <mergeCell ref="E1732:F1732"/>
    <mergeCell ref="E1716:F1716"/>
    <mergeCell ref="E1717:G1717"/>
    <mergeCell ref="A1718:G1718"/>
    <mergeCell ref="A1719:B1719"/>
    <mergeCell ref="E1721:F1721"/>
    <mergeCell ref="A1722:B1722"/>
    <mergeCell ref="E1707:G1707"/>
    <mergeCell ref="A1708:G1708"/>
    <mergeCell ref="A1709:B1709"/>
    <mergeCell ref="E1712:F1712"/>
    <mergeCell ref="A1713:B1713"/>
    <mergeCell ref="E1715:F1715"/>
    <mergeCell ref="A1751:B1751"/>
    <mergeCell ref="E1754:F1754"/>
    <mergeCell ref="A1755:B1755"/>
    <mergeCell ref="E1758:F1758"/>
    <mergeCell ref="E1759:F1759"/>
    <mergeCell ref="E1760:G1760"/>
    <mergeCell ref="E1743:F1743"/>
    <mergeCell ref="A1744:B1744"/>
    <mergeCell ref="E1747:F1747"/>
    <mergeCell ref="E1748:F1748"/>
    <mergeCell ref="E1749:G1749"/>
    <mergeCell ref="A1750:G1750"/>
    <mergeCell ref="A1733:B1733"/>
    <mergeCell ref="E1736:F1736"/>
    <mergeCell ref="E1737:F1737"/>
    <mergeCell ref="E1738:G1738"/>
    <mergeCell ref="A1739:G1739"/>
    <mergeCell ref="A1740:B1740"/>
    <mergeCell ref="E1780:F1780"/>
    <mergeCell ref="E1781:G1781"/>
    <mergeCell ref="A1782:G1782"/>
    <mergeCell ref="A1783:B1783"/>
    <mergeCell ref="E1785:F1785"/>
    <mergeCell ref="A1786:B1786"/>
    <mergeCell ref="E1771:G1771"/>
    <mergeCell ref="A1772:G1772"/>
    <mergeCell ref="A1773:B1773"/>
    <mergeCell ref="E1775:F1775"/>
    <mergeCell ref="A1776:B1776"/>
    <mergeCell ref="E1779:F1779"/>
    <mergeCell ref="A1761:G1761"/>
    <mergeCell ref="A1762:B1762"/>
    <mergeCell ref="E1765:F1765"/>
    <mergeCell ref="A1766:B1766"/>
    <mergeCell ref="E1769:F1769"/>
    <mergeCell ref="E1770:F1770"/>
    <mergeCell ref="E1806:F1806"/>
    <mergeCell ref="A1807:B1807"/>
    <mergeCell ref="E1810:F1810"/>
    <mergeCell ref="E1811:F1811"/>
    <mergeCell ref="E1812:G1812"/>
    <mergeCell ref="A1813:G1813"/>
    <mergeCell ref="A1797:B1797"/>
    <mergeCell ref="E1800:F1800"/>
    <mergeCell ref="E1801:F1801"/>
    <mergeCell ref="E1802:G1802"/>
    <mergeCell ref="A1803:G1803"/>
    <mergeCell ref="A1804:B1804"/>
    <mergeCell ref="E1789:F1789"/>
    <mergeCell ref="E1790:F1790"/>
    <mergeCell ref="E1791:G1791"/>
    <mergeCell ref="A1792:G1792"/>
    <mergeCell ref="A1793:B1793"/>
    <mergeCell ref="E1796:F1796"/>
    <mergeCell ref="E1835:G1835"/>
    <mergeCell ref="A1836:G1836"/>
    <mergeCell ref="A1837:B1837"/>
    <mergeCell ref="E1839:F1839"/>
    <mergeCell ref="A1840:B1840"/>
    <mergeCell ref="E1844:F1844"/>
    <mergeCell ref="A1825:G1825"/>
    <mergeCell ref="A1826:B1826"/>
    <mergeCell ref="E1829:F1829"/>
    <mergeCell ref="A1830:B1830"/>
    <mergeCell ref="E1833:F1833"/>
    <mergeCell ref="E1834:F1834"/>
    <mergeCell ref="A1814:B1814"/>
    <mergeCell ref="E1818:F1818"/>
    <mergeCell ref="A1819:B1819"/>
    <mergeCell ref="E1822:F1822"/>
    <mergeCell ref="E1823:F1823"/>
    <mergeCell ref="E1824:G1824"/>
    <mergeCell ref="A1866:B1866"/>
    <mergeCell ref="E1868:F1868"/>
    <mergeCell ref="A1869:B1869"/>
    <mergeCell ref="E1872:F1872"/>
    <mergeCell ref="A1873:B1873"/>
    <mergeCell ref="E1875:F1875"/>
    <mergeCell ref="E1857:F1857"/>
    <mergeCell ref="A1858:B1858"/>
    <mergeCell ref="E1862:F1862"/>
    <mergeCell ref="E1863:F1863"/>
    <mergeCell ref="E1864:G1864"/>
    <mergeCell ref="A1865:G1865"/>
    <mergeCell ref="A1845:B1845"/>
    <mergeCell ref="E1850:F1850"/>
    <mergeCell ref="E1851:F1851"/>
    <mergeCell ref="E1852:G1852"/>
    <mergeCell ref="A1853:G1853"/>
    <mergeCell ref="A1854:B1854"/>
    <mergeCell ref="A1892:B1892"/>
    <mergeCell ref="E1895:F1895"/>
    <mergeCell ref="A1896:B1896"/>
    <mergeCell ref="E1898:F1898"/>
    <mergeCell ref="E1899:F1899"/>
    <mergeCell ref="E1900:G1900"/>
    <mergeCell ref="E1885:F1885"/>
    <mergeCell ref="E1886:F1886"/>
    <mergeCell ref="E1887:G1887"/>
    <mergeCell ref="A1888:G1888"/>
    <mergeCell ref="A1889:B1889"/>
    <mergeCell ref="E1891:F1891"/>
    <mergeCell ref="E1876:F1876"/>
    <mergeCell ref="E1877:G1877"/>
    <mergeCell ref="A1878:G1878"/>
    <mergeCell ref="A1879:B1879"/>
    <mergeCell ref="E1882:F1882"/>
    <mergeCell ref="A1883:B1883"/>
    <mergeCell ref="E1921:F1921"/>
    <mergeCell ref="E1922:G1922"/>
    <mergeCell ref="A1923:G1923"/>
    <mergeCell ref="A1924:B1924"/>
    <mergeCell ref="E1927:F1927"/>
    <mergeCell ref="A1928:B1928"/>
    <mergeCell ref="E1911:G1911"/>
    <mergeCell ref="A1912:G1912"/>
    <mergeCell ref="A1913:B1913"/>
    <mergeCell ref="E1916:F1916"/>
    <mergeCell ref="A1917:B1917"/>
    <mergeCell ref="E1920:F1920"/>
    <mergeCell ref="A1901:G1901"/>
    <mergeCell ref="A1902:B1902"/>
    <mergeCell ref="E1905:F1905"/>
    <mergeCell ref="A1906:B1906"/>
    <mergeCell ref="E1909:F1909"/>
    <mergeCell ref="E1910:F1910"/>
    <mergeCell ref="E1948:F1948"/>
    <mergeCell ref="A1949:B1949"/>
    <mergeCell ref="E1952:F1952"/>
    <mergeCell ref="E1953:F1953"/>
    <mergeCell ref="E1954:G1954"/>
    <mergeCell ref="A1955:G1955"/>
    <mergeCell ref="A1939:B1939"/>
    <mergeCell ref="E1942:F1942"/>
    <mergeCell ref="E1943:F1943"/>
    <mergeCell ref="E1944:G1944"/>
    <mergeCell ref="A1945:G1945"/>
    <mergeCell ref="A1946:B1946"/>
    <mergeCell ref="E1931:F1931"/>
    <mergeCell ref="E1932:F1932"/>
    <mergeCell ref="E1933:G1933"/>
    <mergeCell ref="A1934:G1934"/>
    <mergeCell ref="A1935:B1935"/>
    <mergeCell ref="E1938:F1938"/>
    <mergeCell ref="E1975:F1975"/>
    <mergeCell ref="E1976:F1976"/>
    <mergeCell ref="E1977:G1977"/>
    <mergeCell ref="A1978:G1978"/>
    <mergeCell ref="A1979:B1979"/>
    <mergeCell ref="E1981:F1981"/>
    <mergeCell ref="A1965:G1965"/>
    <mergeCell ref="A1966:B1966"/>
    <mergeCell ref="E1968:F1968"/>
    <mergeCell ref="A1969:B1969"/>
    <mergeCell ref="E1972:F1972"/>
    <mergeCell ref="A1973:B1973"/>
    <mergeCell ref="A1956:B1956"/>
    <mergeCell ref="E1958:F1958"/>
    <mergeCell ref="A1959:B1959"/>
    <mergeCell ref="E1962:F1962"/>
    <mergeCell ref="E1963:F1963"/>
    <mergeCell ref="E1964:G1964"/>
    <mergeCell ref="E2001:F2001"/>
    <mergeCell ref="E2002:F2002"/>
    <mergeCell ref="E2003:G2003"/>
    <mergeCell ref="A2004:G2004"/>
    <mergeCell ref="A2005:B2005"/>
    <mergeCell ref="E2007:F2007"/>
    <mergeCell ref="A1991:G1991"/>
    <mergeCell ref="A1992:B1992"/>
    <mergeCell ref="E1994:F1994"/>
    <mergeCell ref="A1995:B1995"/>
    <mergeCell ref="E1998:F1998"/>
    <mergeCell ref="A1999:B1999"/>
    <mergeCell ref="A1982:B1982"/>
    <mergeCell ref="E1985:F1985"/>
    <mergeCell ref="A1986:B1986"/>
    <mergeCell ref="E1988:F1988"/>
    <mergeCell ref="E1989:F1989"/>
    <mergeCell ref="E1990:G1990"/>
    <mergeCell ref="E2027:F2027"/>
    <mergeCell ref="E2028:F2028"/>
    <mergeCell ref="E2029:G2029"/>
    <mergeCell ref="A2030:G2030"/>
    <mergeCell ref="A2031:B2031"/>
    <mergeCell ref="E2033:F2033"/>
    <mergeCell ref="A2017:G2017"/>
    <mergeCell ref="A2018:B2018"/>
    <mergeCell ref="E2020:F2020"/>
    <mergeCell ref="A2021:B2021"/>
    <mergeCell ref="E2024:F2024"/>
    <mergeCell ref="A2025:B2025"/>
    <mergeCell ref="A2008:B2008"/>
    <mergeCell ref="E2011:F2011"/>
    <mergeCell ref="A2012:B2012"/>
    <mergeCell ref="E2014:F2014"/>
    <mergeCell ref="E2015:F2015"/>
    <mergeCell ref="E2016:G2016"/>
    <mergeCell ref="E2052:G2052"/>
    <mergeCell ref="A2053:G2053"/>
    <mergeCell ref="A2054:B2054"/>
    <mergeCell ref="E2056:F2056"/>
    <mergeCell ref="A2057:B2057"/>
    <mergeCell ref="E2060:F2060"/>
    <mergeCell ref="A2043:G2043"/>
    <mergeCell ref="A2044:B2044"/>
    <mergeCell ref="E2046:F2046"/>
    <mergeCell ref="A2047:B2047"/>
    <mergeCell ref="E2050:F2050"/>
    <mergeCell ref="E2051:F2051"/>
    <mergeCell ref="A2034:B2034"/>
    <mergeCell ref="E2037:F2037"/>
    <mergeCell ref="A2038:B2038"/>
    <mergeCell ref="E2040:F2040"/>
    <mergeCell ref="E2041:F2041"/>
    <mergeCell ref="E2042:G2042"/>
    <mergeCell ref="A2078:B2078"/>
    <mergeCell ref="E2081:F2081"/>
    <mergeCell ref="A2082:B2082"/>
    <mergeCell ref="E2085:F2085"/>
    <mergeCell ref="A2086:B2086"/>
    <mergeCell ref="E2088:F2088"/>
    <mergeCell ref="E2071:F2071"/>
    <mergeCell ref="A2072:B2072"/>
    <mergeCell ref="E2074:F2074"/>
    <mergeCell ref="E2075:F2075"/>
    <mergeCell ref="E2076:G2076"/>
    <mergeCell ref="A2077:G2077"/>
    <mergeCell ref="E2061:F2061"/>
    <mergeCell ref="E2062:G2062"/>
    <mergeCell ref="A2063:G2063"/>
    <mergeCell ref="A2064:B2064"/>
    <mergeCell ref="E2067:F2067"/>
    <mergeCell ref="A2068:B2068"/>
    <mergeCell ref="A2106:B2106"/>
    <mergeCell ref="E2108:F2108"/>
    <mergeCell ref="A2109:B2109"/>
    <mergeCell ref="E2111:F2111"/>
    <mergeCell ref="E2112:F2112"/>
    <mergeCell ref="E2113:G2113"/>
    <mergeCell ref="E2099:F2099"/>
    <mergeCell ref="A2100:B2100"/>
    <mergeCell ref="E2102:F2102"/>
    <mergeCell ref="E2103:F2103"/>
    <mergeCell ref="E2104:G2104"/>
    <mergeCell ref="A2105:G2105"/>
    <mergeCell ref="E2089:F2089"/>
    <mergeCell ref="E2090:G2090"/>
    <mergeCell ref="A2091:G2091"/>
    <mergeCell ref="A2092:B2092"/>
    <mergeCell ref="E2095:F2095"/>
    <mergeCell ref="A2096:B2096"/>
    <mergeCell ref="E2134:F2134"/>
    <mergeCell ref="E2135:G2135"/>
    <mergeCell ref="A2136:G2136"/>
    <mergeCell ref="A2137:B2137"/>
    <mergeCell ref="E2140:F2140"/>
    <mergeCell ref="A2141:B2141"/>
    <mergeCell ref="E2124:G2124"/>
    <mergeCell ref="A2125:G2125"/>
    <mergeCell ref="A2126:B2126"/>
    <mergeCell ref="E2129:F2129"/>
    <mergeCell ref="A2130:B2130"/>
    <mergeCell ref="E2133:F2133"/>
    <mergeCell ref="A2114:G2114"/>
    <mergeCell ref="A2115:B2115"/>
    <mergeCell ref="E2118:F2118"/>
    <mergeCell ref="A2119:B2119"/>
    <mergeCell ref="E2122:F2122"/>
    <mergeCell ref="E2123:F2123"/>
    <mergeCell ref="E2161:F2161"/>
    <mergeCell ref="A2162:B2162"/>
    <mergeCell ref="E2165:F2165"/>
    <mergeCell ref="E2166:F2166"/>
    <mergeCell ref="E2167:G2167"/>
    <mergeCell ref="A2168:G2168"/>
    <mergeCell ref="A2151:B2151"/>
    <mergeCell ref="E2154:F2154"/>
    <mergeCell ref="E2155:F2155"/>
    <mergeCell ref="E2156:G2156"/>
    <mergeCell ref="A2157:G2157"/>
    <mergeCell ref="A2158:B2158"/>
    <mergeCell ref="E2144:F2144"/>
    <mergeCell ref="E2145:F2145"/>
    <mergeCell ref="E2146:G2146"/>
    <mergeCell ref="A2147:G2147"/>
    <mergeCell ref="A2148:B2148"/>
    <mergeCell ref="E2150:F2150"/>
    <mergeCell ref="E2192:F2192"/>
    <mergeCell ref="A2193:B2193"/>
    <mergeCell ref="E2196:F2196"/>
    <mergeCell ref="E2197:F2197"/>
    <mergeCell ref="E2198:G2198"/>
    <mergeCell ref="A2199:G2199"/>
    <mergeCell ref="A2179:G2179"/>
    <mergeCell ref="A2180:B2180"/>
    <mergeCell ref="E2183:F2183"/>
    <mergeCell ref="A2184:B2184"/>
    <mergeCell ref="E2188:F2188"/>
    <mergeCell ref="A2189:B2189"/>
    <mergeCell ref="A2169:B2169"/>
    <mergeCell ref="E2172:F2172"/>
    <mergeCell ref="A2173:B2173"/>
    <mergeCell ref="E2176:F2176"/>
    <mergeCell ref="E2177:F2177"/>
    <mergeCell ref="E2178:G2178"/>
    <mergeCell ref="E2219:G2219"/>
    <mergeCell ref="A2220:G2220"/>
    <mergeCell ref="A2221:B2221"/>
    <mergeCell ref="E2224:F2224"/>
    <mergeCell ref="A2225:B2225"/>
    <mergeCell ref="E2228:F2228"/>
    <mergeCell ref="A2210:G2210"/>
    <mergeCell ref="A2211:B2211"/>
    <mergeCell ref="E2213:F2213"/>
    <mergeCell ref="A2214:B2214"/>
    <mergeCell ref="E2217:F2217"/>
    <mergeCell ref="E2218:F2218"/>
    <mergeCell ref="A2200:B2200"/>
    <mergeCell ref="E2202:F2202"/>
    <mergeCell ref="A2203:B2203"/>
    <mergeCell ref="E2207:F2207"/>
    <mergeCell ref="E2208:F2208"/>
    <mergeCell ref="E2209:G2209"/>
    <mergeCell ref="E2247:G2247"/>
    <mergeCell ref="A2248:G2248"/>
    <mergeCell ref="A2249:B2249"/>
    <mergeCell ref="E2251:F2251"/>
    <mergeCell ref="A2252:B2252"/>
    <mergeCell ref="E2255:F2255"/>
    <mergeCell ref="E2238:F2238"/>
    <mergeCell ref="A2239:B2239"/>
    <mergeCell ref="E2242:F2242"/>
    <mergeCell ref="A2243:B2243"/>
    <mergeCell ref="E2245:F2245"/>
    <mergeCell ref="E2246:F2246"/>
    <mergeCell ref="A2229:B2229"/>
    <mergeCell ref="E2231:F2231"/>
    <mergeCell ref="E2232:F2232"/>
    <mergeCell ref="E2233:G2233"/>
    <mergeCell ref="A2234:G2234"/>
    <mergeCell ref="A2235:B2235"/>
    <mergeCell ref="E2273:G2273"/>
    <mergeCell ref="A2274:G2274"/>
    <mergeCell ref="A2275:B2275"/>
    <mergeCell ref="E2277:F2277"/>
    <mergeCell ref="A2278:B2278"/>
    <mergeCell ref="E2281:F2281"/>
    <mergeCell ref="E2264:F2264"/>
    <mergeCell ref="A2265:B2265"/>
    <mergeCell ref="E2268:F2268"/>
    <mergeCell ref="A2269:B2269"/>
    <mergeCell ref="E2271:F2271"/>
    <mergeCell ref="E2272:F2272"/>
    <mergeCell ref="A2256:B2256"/>
    <mergeCell ref="E2258:F2258"/>
    <mergeCell ref="E2259:F2259"/>
    <mergeCell ref="E2260:G2260"/>
    <mergeCell ref="A2261:G2261"/>
    <mergeCell ref="A2262:B2262"/>
    <mergeCell ref="E2299:G2299"/>
    <mergeCell ref="A2300:G2300"/>
    <mergeCell ref="A2301:B2301"/>
    <mergeCell ref="E2303:F2303"/>
    <mergeCell ref="A2304:B2304"/>
    <mergeCell ref="E2307:F2307"/>
    <mergeCell ref="E2290:F2290"/>
    <mergeCell ref="A2291:B2291"/>
    <mergeCell ref="E2294:F2294"/>
    <mergeCell ref="A2295:B2295"/>
    <mergeCell ref="E2297:F2297"/>
    <mergeCell ref="E2298:F2298"/>
    <mergeCell ref="A2282:B2282"/>
    <mergeCell ref="E2284:F2284"/>
    <mergeCell ref="E2285:F2285"/>
    <mergeCell ref="E2286:G2286"/>
    <mergeCell ref="A2287:G2287"/>
    <mergeCell ref="A2288:B2288"/>
    <mergeCell ref="A2324:B2324"/>
    <mergeCell ref="E2326:F2326"/>
    <mergeCell ref="A2327:B2327"/>
    <mergeCell ref="E2330:F2330"/>
    <mergeCell ref="E2331:F2331"/>
    <mergeCell ref="E2332:G2332"/>
    <mergeCell ref="E2316:F2316"/>
    <mergeCell ref="A2317:B2317"/>
    <mergeCell ref="E2320:F2320"/>
    <mergeCell ref="E2321:F2321"/>
    <mergeCell ref="E2322:G2322"/>
    <mergeCell ref="A2323:G2323"/>
    <mergeCell ref="A2308:B2308"/>
    <mergeCell ref="E2310:F2310"/>
    <mergeCell ref="E2311:F2311"/>
    <mergeCell ref="E2312:G2312"/>
    <mergeCell ref="A2313:G2313"/>
    <mergeCell ref="A2314:B2314"/>
    <mergeCell ref="E2357:F2357"/>
    <mergeCell ref="E2358:G2358"/>
    <mergeCell ref="A2359:G2359"/>
    <mergeCell ref="A2360:B2360"/>
    <mergeCell ref="E2362:F2362"/>
    <mergeCell ref="A2363:B2363"/>
    <mergeCell ref="E2348:G2348"/>
    <mergeCell ref="A2349:G2349"/>
    <mergeCell ref="A2350:B2350"/>
    <mergeCell ref="E2352:F2352"/>
    <mergeCell ref="A2353:B2353"/>
    <mergeCell ref="E2356:F2356"/>
    <mergeCell ref="A2333:G2333"/>
    <mergeCell ref="A2334:B2334"/>
    <mergeCell ref="E2342:F2342"/>
    <mergeCell ref="A2343:B2343"/>
    <mergeCell ref="E2346:F2346"/>
    <mergeCell ref="E2347:F2347"/>
    <mergeCell ref="E2387:F2387"/>
    <mergeCell ref="A2388:B2388"/>
    <mergeCell ref="E2393:F2393"/>
    <mergeCell ref="A2394:B2394"/>
    <mergeCell ref="E2396:F2396"/>
    <mergeCell ref="E2397:F2397"/>
    <mergeCell ref="A2373:B2373"/>
    <mergeCell ref="E2376:F2376"/>
    <mergeCell ref="E2377:F2377"/>
    <mergeCell ref="E2378:G2378"/>
    <mergeCell ref="A2379:G2379"/>
    <mergeCell ref="A2380:B2380"/>
    <mergeCell ref="E2366:F2366"/>
    <mergeCell ref="E2367:F2367"/>
    <mergeCell ref="E2368:G2368"/>
    <mergeCell ref="A2369:G2369"/>
    <mergeCell ref="A2370:B2370"/>
    <mergeCell ref="E2372:F2372"/>
    <mergeCell ref="E2419:F2419"/>
    <mergeCell ref="E2420:F2420"/>
    <mergeCell ref="E2421:G2421"/>
    <mergeCell ref="A2422:G2422"/>
    <mergeCell ref="A2423:B2423"/>
    <mergeCell ref="E2427:F2427"/>
    <mergeCell ref="E2409:F2409"/>
    <mergeCell ref="E2410:G2410"/>
    <mergeCell ref="A2411:G2411"/>
    <mergeCell ref="A2412:B2412"/>
    <mergeCell ref="E2415:F2415"/>
    <mergeCell ref="A2416:B2416"/>
    <mergeCell ref="E2398:G2398"/>
    <mergeCell ref="A2399:G2399"/>
    <mergeCell ref="A2400:B2400"/>
    <mergeCell ref="E2404:F2404"/>
    <mergeCell ref="A2405:B2405"/>
    <mergeCell ref="E2408:F2408"/>
    <mergeCell ref="E2447:F2447"/>
    <mergeCell ref="E2448:F2448"/>
    <mergeCell ref="E2449:G2449"/>
    <mergeCell ref="A2450:G2450"/>
    <mergeCell ref="A2451:B2451"/>
    <mergeCell ref="E2454:F2454"/>
    <mergeCell ref="E2437:F2437"/>
    <mergeCell ref="A2438:B2438"/>
    <mergeCell ref="E2440:F2440"/>
    <mergeCell ref="A2441:B2441"/>
    <mergeCell ref="E2444:F2444"/>
    <mergeCell ref="A2445:B2445"/>
    <mergeCell ref="A2428:B2428"/>
    <mergeCell ref="E2430:F2430"/>
    <mergeCell ref="E2431:F2431"/>
    <mergeCell ref="E2432:G2432"/>
    <mergeCell ref="A2433:G2433"/>
    <mergeCell ref="A2434:B2434"/>
    <mergeCell ref="E2482:F2482"/>
    <mergeCell ref="E2483:F2483"/>
    <mergeCell ref="E2484:G2484"/>
    <mergeCell ref="A2485:G2485"/>
    <mergeCell ref="A2486:B2486"/>
    <mergeCell ref="E2488:F2488"/>
    <mergeCell ref="A2464:G2464"/>
    <mergeCell ref="A2465:B2465"/>
    <mergeCell ref="E2473:F2473"/>
    <mergeCell ref="A2474:B2474"/>
    <mergeCell ref="E2478:F2478"/>
    <mergeCell ref="A2479:B2479"/>
    <mergeCell ref="A2455:B2455"/>
    <mergeCell ref="E2457:F2457"/>
    <mergeCell ref="A2458:B2458"/>
    <mergeCell ref="E2461:F2461"/>
    <mergeCell ref="E2462:F2462"/>
    <mergeCell ref="E2463:G2463"/>
    <mergeCell ref="E2510:G2510"/>
    <mergeCell ref="A2511:G2511"/>
    <mergeCell ref="A2512:B2512"/>
    <mergeCell ref="E2517:F2517"/>
    <mergeCell ref="A2518:B2518"/>
    <mergeCell ref="E2521:F2521"/>
    <mergeCell ref="A2500:G2500"/>
    <mergeCell ref="A2501:B2501"/>
    <mergeCell ref="E2504:F2504"/>
    <mergeCell ref="A2505:B2505"/>
    <mergeCell ref="E2508:F2508"/>
    <mergeCell ref="E2509:F2509"/>
    <mergeCell ref="A2489:B2489"/>
    <mergeCell ref="E2492:F2492"/>
    <mergeCell ref="A2493:B2493"/>
    <mergeCell ref="E2497:F2497"/>
    <mergeCell ref="E2498:F2498"/>
    <mergeCell ref="E2499:G2499"/>
    <mergeCell ref="A2550:B2550"/>
    <mergeCell ref="E2555:F2555"/>
    <mergeCell ref="A2556:B2556"/>
    <mergeCell ref="E2559:F2559"/>
    <mergeCell ref="E2560:F2560"/>
    <mergeCell ref="E2543:F2543"/>
    <mergeCell ref="A2544:B2544"/>
    <mergeCell ref="E2546:F2546"/>
    <mergeCell ref="E2547:F2547"/>
    <mergeCell ref="E2548:G2548"/>
    <mergeCell ref="A2549:G2549"/>
    <mergeCell ref="E2522:F2522"/>
    <mergeCell ref="E2523:G2523"/>
    <mergeCell ref="A2524:G2524"/>
    <mergeCell ref="A2525:B2525"/>
    <mergeCell ref="E2533:F2533"/>
    <mergeCell ref="A2534:B2534"/>
  </mergeCells>
  <pageMargins left="0.511811024" right="0.511811024" top="0.78740157499999996" bottom="0.78740157499999996" header="0.31496062000000002" footer="0.31496062000000002"/>
  <pageSetup paperSize="9" scale="9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73eddcf-9bea-4d58-aeaa-6a374c82f890" xsi:nil="true"/>
    <_ip_UnifiedCompliancePolicyProperties xmlns="http://schemas.microsoft.com/sharepoint/v3" xsi:nil="true"/>
    <lcf76f155ced4ddcb4097134ff3c332f xmlns="d8283ef6-208d-49b4-aca4-b78c35c0a1d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A26CF4045F2A242A2BE384541A11EC9" ma:contentTypeVersion="19" ma:contentTypeDescription="Crie um novo documento." ma:contentTypeScope="" ma:versionID="d1e8994c773160815e21489bd1668797">
  <xsd:schema xmlns:xsd="http://www.w3.org/2001/XMLSchema" xmlns:xs="http://www.w3.org/2001/XMLSchema" xmlns:p="http://schemas.microsoft.com/office/2006/metadata/properties" xmlns:ns1="http://schemas.microsoft.com/sharepoint/v3" xmlns:ns2="d8283ef6-208d-49b4-aca4-b78c35c0a1de" xmlns:ns3="473eddcf-9bea-4d58-aeaa-6a374c82f890" targetNamespace="http://schemas.microsoft.com/office/2006/metadata/properties" ma:root="true" ma:fieldsID="7291015d42cafb0d57a6a6a07cbfbc63" ns1:_="" ns2:_="" ns3:_="">
    <xsd:import namespace="http://schemas.microsoft.com/sharepoint/v3"/>
    <xsd:import namespace="d8283ef6-208d-49b4-aca4-b78c35c0a1de"/>
    <xsd:import namespace="473eddcf-9bea-4d58-aeaa-6a374c82f89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riedades da Política de Conformidade Unificada" ma:hidden="true" ma:internalName="_ip_UnifiedCompliancePolicyProperties">
      <xsd:simpleType>
        <xsd:restriction base="dms:Note"/>
      </xsd:simpleType>
    </xsd:element>
    <xsd:element name="_ip_UnifiedCompliancePolicyUIAction" ma:index="22"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283ef6-208d-49b4-aca4-b78c35c0a1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4faff722-0fb5-4c44-9338-8716c187939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3eddcf-9bea-4d58-aeaa-6a374c82f89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bc426b7-705c-4530-b1b6-9584c2e98656}" ma:internalName="TaxCatchAll" ma:showField="CatchAllData" ma:web="473eddcf-9bea-4d58-aeaa-6a374c82f89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29A138-218D-4549-ADE6-579A2D2A0C42}">
  <ds:schemaRefs>
    <ds:schemaRef ds:uri="http://schemas.microsoft.com/office/2006/metadata/properties"/>
    <ds:schemaRef ds:uri="http://schemas.microsoft.com/office/infopath/2007/PartnerControls"/>
    <ds:schemaRef ds:uri="http://schemas.microsoft.com/sharepoint/v3"/>
    <ds:schemaRef ds:uri="473eddcf-9bea-4d58-aeaa-6a374c82f890"/>
    <ds:schemaRef ds:uri="d8283ef6-208d-49b4-aca4-b78c35c0a1de"/>
  </ds:schemaRefs>
</ds:datastoreItem>
</file>

<file path=customXml/itemProps2.xml><?xml version="1.0" encoding="utf-8"?>
<ds:datastoreItem xmlns:ds="http://schemas.openxmlformats.org/officeDocument/2006/customXml" ds:itemID="{9395C0C3-B294-447A-AE6F-8AC9DCAB3B61}">
  <ds:schemaRefs>
    <ds:schemaRef ds:uri="http://schemas.microsoft.com/sharepoint/v3/contenttype/forms"/>
  </ds:schemaRefs>
</ds:datastoreItem>
</file>

<file path=customXml/itemProps3.xml><?xml version="1.0" encoding="utf-8"?>
<ds:datastoreItem xmlns:ds="http://schemas.openxmlformats.org/officeDocument/2006/customXml" ds:itemID="{A2F311E9-20B5-45DC-B97C-C3B23A17E7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8283ef6-208d-49b4-aca4-b78c35c0a1de"/>
    <ds:schemaRef ds:uri="473eddcf-9bea-4d58-aeaa-6a374c82f8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2</vt:i4>
      </vt:variant>
    </vt:vector>
  </HeadingPairs>
  <TitlesOfParts>
    <vt:vector size="7" baseType="lpstr">
      <vt:lpstr>PLANILHA</vt:lpstr>
      <vt:lpstr>CFF-BM</vt:lpstr>
      <vt:lpstr>CRONOGRAMA</vt:lpstr>
      <vt:lpstr>BDI</vt:lpstr>
      <vt:lpstr>COMPOSIÇÕES</vt:lpstr>
      <vt:lpstr>CRONOGRAMA!Area_de_impressao</vt:lpstr>
      <vt:lpstr>PLANILHA!Area_de_impressao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2024-05-28T19:33:31Z</dcterms:created>
  <dcterms:modified xsi:type="dcterms:W3CDTF">2026-01-30T11:56:02Z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0x010100FA26CF4045F2A242A2BE384541A11EC9</vt:lpwstr>
  </property>
  <property fmtid="{D5CDD505-2E9C-101B-9397-08002B2CF9AE}" pid="3" name="MSIP_Label_fde7aacd-7cc4-4c31-9e6f-7ef306428f09_Enabled">
    <vt:lpwstr>true</vt:lpwstr>
  </property>
  <property fmtid="{D5CDD505-2E9C-101B-9397-08002B2CF9AE}" pid="4" name="MSIP_Label_fde7aacd-7cc4-4c31-9e6f-7ef306428f09_SetDate">
    <vt:lpwstr>2025-02-25T17:28:42Z</vt:lpwstr>
  </property>
  <property fmtid="{D5CDD505-2E9C-101B-9397-08002B2CF9AE}" pid="5" name="MSIP_Label_fde7aacd-7cc4-4c31-9e6f-7ef306428f09_Method">
    <vt:lpwstr>Privileged</vt:lpwstr>
  </property>
  <property fmtid="{D5CDD505-2E9C-101B-9397-08002B2CF9AE}" pid="6" name="MSIP_Label_fde7aacd-7cc4-4c31-9e6f-7ef306428f09_Name">
    <vt:lpwstr>_PUBLICO</vt:lpwstr>
  </property>
  <property fmtid="{D5CDD505-2E9C-101B-9397-08002B2CF9AE}" pid="7" name="MSIP_Label_fde7aacd-7cc4-4c31-9e6f-7ef306428f09_SiteId">
    <vt:lpwstr>ab9bba98-684a-43fb-add8-9c2bebede229</vt:lpwstr>
  </property>
  <property fmtid="{D5CDD505-2E9C-101B-9397-08002B2CF9AE}" pid="8" name="MSIP_Label_fde7aacd-7cc4-4c31-9e6f-7ef306428f09_ActionId">
    <vt:lpwstr>320366e1-7ac6-42da-a537-30ed720b4c36</vt:lpwstr>
  </property>
  <property fmtid="{D5CDD505-2E9C-101B-9397-08002B2CF9AE}" pid="9" name="MSIP_Label_fde7aacd-7cc4-4c31-9e6f-7ef306428f09_ContentBits">
    <vt:lpwstr>1</vt:lpwstr>
  </property>
  <property fmtid="{D5CDD505-2E9C-101B-9397-08002B2CF9AE}" pid="10" name="MediaServiceImageTags">
    <vt:lpwstr/>
  </property>
</Properties>
</file>